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NaomiAirbook/Library/CloudStorage/Dropbox/WORK 2/Academic/BACS reports/BACS reports 2021-22/"/>
    </mc:Choice>
  </mc:AlternateContent>
  <xr:revisionPtr revIDLastSave="0" documentId="13_ncr:1_{3F3A7600-4A6E-554C-A0DE-3AE0B335F3B0}" xr6:coauthVersionLast="47" xr6:coauthVersionMax="47" xr10:uidLastSave="{00000000-0000-0000-0000-000000000000}"/>
  <bookViews>
    <workbookView xWindow="2100" yWindow="500" windowWidth="22200" windowHeight="15500" activeTab="1" xr2:uid="{D8574E25-8145-45A0-9A26-68D0B28854C9}"/>
  </bookViews>
  <sheets>
    <sheet name="Courses offered for 2021" sheetId="21" r:id="rId1"/>
    <sheet name="State of the Field 2021-22 RAW" sheetId="11" r:id="rId2"/>
    <sheet name="State of the Field 2021-22 SUBS" sheetId="16" r:id="rId3"/>
    <sheet name=" 2021-22 3 year comparable HEI" sheetId="9" r:id="rId4"/>
    <sheet name="2021-22 3 of 4 yr comparable" sheetId="10" r:id="rId5"/>
    <sheet name="2021-22 3 of 4 yr SUBS" sheetId="18" r:id="rId6"/>
    <sheet name="2021-22 respondents with CI" sheetId="12" r:id="rId7"/>
    <sheet name="2021-22 respondents no CI" sheetId="13" r:id="rId8"/>
    <sheet name="CI etc %" sheetId="14" r:id="rId9"/>
    <sheet name="UCCL figures 2022" sheetId="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1" l="1"/>
  <c r="C2" i="21"/>
  <c r="AC3" i="14" l="1"/>
  <c r="AC4" i="14"/>
  <c r="AC2" i="14"/>
  <c r="V4" i="14"/>
  <c r="R4" i="14"/>
  <c r="Y4" i="14"/>
  <c r="Y3" i="14"/>
  <c r="Y2" i="14"/>
  <c r="E4" i="14"/>
  <c r="E3" i="14"/>
  <c r="E2" i="14"/>
  <c r="F3" i="14"/>
  <c r="AD2" i="16"/>
  <c r="AN2" i="18"/>
  <c r="CF18" i="13"/>
  <c r="CE18" i="13"/>
  <c r="CD18" i="13"/>
  <c r="CC18" i="13"/>
  <c r="CB18" i="13"/>
  <c r="BQ18" i="13"/>
  <c r="BP18" i="13"/>
  <c r="BO18" i="13"/>
  <c r="BN18" i="13"/>
  <c r="BM18" i="13"/>
  <c r="AX18" i="13"/>
  <c r="AW18" i="13"/>
  <c r="AV18" i="13"/>
  <c r="AU18" i="13"/>
  <c r="AT18" i="13"/>
  <c r="Y18" i="13"/>
  <c r="X18" i="13"/>
  <c r="W18" i="13"/>
  <c r="V18" i="13"/>
  <c r="U18" i="13"/>
  <c r="G22" i="18"/>
  <c r="F22" i="18"/>
  <c r="E22" i="18"/>
  <c r="D22" i="18"/>
  <c r="CF21" i="18"/>
  <c r="CE21" i="18"/>
  <c r="CD21" i="18"/>
  <c r="CC21" i="18"/>
  <c r="CB21" i="18"/>
  <c r="BQ21" i="18"/>
  <c r="BP21" i="18"/>
  <c r="BO21" i="18"/>
  <c r="BN21" i="18"/>
  <c r="BM21" i="18"/>
  <c r="AX21" i="18"/>
  <c r="AW21" i="18"/>
  <c r="AV21" i="18"/>
  <c r="AU21" i="18"/>
  <c r="AT21" i="18"/>
  <c r="Y21" i="18"/>
  <c r="X21" i="18"/>
  <c r="W21" i="18"/>
  <c r="V21" i="18"/>
  <c r="U21" i="18"/>
  <c r="CF20" i="18"/>
  <c r="CE20" i="18"/>
  <c r="CD20" i="18"/>
  <c r="CC20" i="18"/>
  <c r="CB20" i="18"/>
  <c r="BQ20" i="18"/>
  <c r="BP20" i="18"/>
  <c r="BO20" i="18"/>
  <c r="BN20" i="18"/>
  <c r="BM20" i="18"/>
  <c r="AX20" i="18"/>
  <c r="AW20" i="18"/>
  <c r="AV20" i="18"/>
  <c r="AU20" i="18"/>
  <c r="AT20" i="18"/>
  <c r="Y20" i="18"/>
  <c r="X20" i="18"/>
  <c r="W20" i="18"/>
  <c r="V20" i="18"/>
  <c r="U20" i="18"/>
  <c r="CF19" i="18"/>
  <c r="CE19" i="18"/>
  <c r="CD19" i="18"/>
  <c r="CC19" i="18"/>
  <c r="CB19" i="18"/>
  <c r="BQ19" i="18"/>
  <c r="BP19" i="18"/>
  <c r="BO19" i="18"/>
  <c r="BN19" i="18"/>
  <c r="BM19" i="18"/>
  <c r="AX19" i="18"/>
  <c r="AW19" i="18"/>
  <c r="AV19" i="18"/>
  <c r="AU19" i="18"/>
  <c r="AT19" i="18"/>
  <c r="Y19" i="18"/>
  <c r="X19" i="18"/>
  <c r="W19" i="18"/>
  <c r="V19" i="18"/>
  <c r="U19" i="18"/>
  <c r="CF18" i="18"/>
  <c r="CE18" i="18"/>
  <c r="CD18" i="18"/>
  <c r="CC18" i="18"/>
  <c r="CB18" i="18"/>
  <c r="BQ18" i="18"/>
  <c r="BP18" i="18"/>
  <c r="BO18" i="18"/>
  <c r="BN18" i="18"/>
  <c r="BM18" i="18"/>
  <c r="AX18" i="18"/>
  <c r="AW18" i="18"/>
  <c r="AV18" i="18"/>
  <c r="AU18" i="18"/>
  <c r="AT18" i="18"/>
  <c r="Y18" i="18"/>
  <c r="X18" i="18"/>
  <c r="W18" i="18"/>
  <c r="V18" i="18"/>
  <c r="U18" i="18"/>
  <c r="CF17" i="18"/>
  <c r="CE17" i="18"/>
  <c r="CD17" i="18"/>
  <c r="CC17" i="18"/>
  <c r="CB17" i="18"/>
  <c r="BQ17" i="18"/>
  <c r="BP17" i="18"/>
  <c r="BO17" i="18"/>
  <c r="BN17" i="18"/>
  <c r="BM17" i="18"/>
  <c r="AX17" i="18"/>
  <c r="AW17" i="18"/>
  <c r="AV17" i="18"/>
  <c r="AU17" i="18"/>
  <c r="AT17" i="18"/>
  <c r="Y17" i="18"/>
  <c r="X17" i="18"/>
  <c r="W17" i="18"/>
  <c r="V17" i="18"/>
  <c r="U17" i="18"/>
  <c r="CF16" i="18"/>
  <c r="CE16" i="18"/>
  <c r="CD16" i="18"/>
  <c r="CC16" i="18"/>
  <c r="CB16" i="18"/>
  <c r="BQ16" i="18"/>
  <c r="BP16" i="18"/>
  <c r="BO16" i="18"/>
  <c r="BN16" i="18"/>
  <c r="BM16" i="18"/>
  <c r="AX16" i="18"/>
  <c r="AW16" i="18"/>
  <c r="CJ16" i="18" s="1"/>
  <c r="AV16" i="18"/>
  <c r="AU16" i="18"/>
  <c r="AT16" i="18"/>
  <c r="Y16" i="18"/>
  <c r="X16" i="18"/>
  <c r="W16" i="18"/>
  <c r="V16" i="18"/>
  <c r="U16" i="18"/>
  <c r="CF15" i="18"/>
  <c r="CE15" i="18"/>
  <c r="CD15" i="18"/>
  <c r="CC15" i="18"/>
  <c r="CB15" i="18"/>
  <c r="BQ15" i="18"/>
  <c r="BP15" i="18"/>
  <c r="BO15" i="18"/>
  <c r="BN15" i="18"/>
  <c r="BM15" i="18"/>
  <c r="AX15" i="18"/>
  <c r="AW15" i="18"/>
  <c r="AV15" i="18"/>
  <c r="AU15" i="18"/>
  <c r="AT15" i="18"/>
  <c r="Y15" i="18"/>
  <c r="X15" i="18"/>
  <c r="W15" i="18"/>
  <c r="V15" i="18"/>
  <c r="U15" i="18"/>
  <c r="CF14" i="18"/>
  <c r="CE14" i="18"/>
  <c r="CD14" i="18"/>
  <c r="CC14" i="18"/>
  <c r="CB14" i="18"/>
  <c r="BQ14" i="18"/>
  <c r="BP14" i="18"/>
  <c r="BO14" i="18"/>
  <c r="BN14" i="18"/>
  <c r="BM14" i="18"/>
  <c r="AX14" i="18"/>
  <c r="AW14" i="18"/>
  <c r="AV14" i="18"/>
  <c r="AU14" i="18"/>
  <c r="AT14" i="18"/>
  <c r="Y14" i="18"/>
  <c r="X14" i="18"/>
  <c r="W14" i="18"/>
  <c r="V14" i="18"/>
  <c r="U14" i="18"/>
  <c r="CF13" i="18"/>
  <c r="CE13" i="18"/>
  <c r="CD13" i="18"/>
  <c r="CC13" i="18"/>
  <c r="CB13" i="18"/>
  <c r="BQ13" i="18"/>
  <c r="BP13" i="18"/>
  <c r="BO13" i="18"/>
  <c r="BN13" i="18"/>
  <c r="BM13" i="18"/>
  <c r="AX13" i="18"/>
  <c r="AW13" i="18"/>
  <c r="AV13" i="18"/>
  <c r="AU13" i="18"/>
  <c r="AT13" i="18"/>
  <c r="Y13" i="18"/>
  <c r="X13" i="18"/>
  <c r="W13" i="18"/>
  <c r="V13" i="18"/>
  <c r="U13" i="18"/>
  <c r="CF12" i="18"/>
  <c r="CE12" i="18"/>
  <c r="CD12" i="18"/>
  <c r="CC12" i="18"/>
  <c r="CB12" i="18"/>
  <c r="BQ12" i="18"/>
  <c r="BP12" i="18"/>
  <c r="BO12" i="18"/>
  <c r="BN12" i="18"/>
  <c r="BM12" i="18"/>
  <c r="AX12" i="18"/>
  <c r="AW12" i="18"/>
  <c r="AV12" i="18"/>
  <c r="AU12" i="18"/>
  <c r="AT12" i="18"/>
  <c r="Y12" i="18"/>
  <c r="X12" i="18"/>
  <c r="W12" i="18"/>
  <c r="V12" i="18"/>
  <c r="U12" i="18"/>
  <c r="CF11" i="18"/>
  <c r="CE11" i="18"/>
  <c r="CD11" i="18"/>
  <c r="CC11" i="18"/>
  <c r="CB11" i="18"/>
  <c r="BQ11" i="18"/>
  <c r="BP11" i="18"/>
  <c r="BO11" i="18"/>
  <c r="BN11" i="18"/>
  <c r="BM11" i="18"/>
  <c r="AX11" i="18"/>
  <c r="AW11" i="18"/>
  <c r="AV11" i="18"/>
  <c r="AU11" i="18"/>
  <c r="AT11" i="18"/>
  <c r="Y11" i="18"/>
  <c r="X11" i="18"/>
  <c r="W11" i="18"/>
  <c r="V11" i="18"/>
  <c r="U11" i="18"/>
  <c r="CF10" i="18"/>
  <c r="CE10" i="18"/>
  <c r="CD10" i="18"/>
  <c r="CC10" i="18"/>
  <c r="CB10" i="18"/>
  <c r="BQ10" i="18"/>
  <c r="BP10" i="18"/>
  <c r="BO10" i="18"/>
  <c r="BN10" i="18"/>
  <c r="BM10" i="18"/>
  <c r="AX10" i="18"/>
  <c r="AW10" i="18"/>
  <c r="AV10" i="18"/>
  <c r="AU10" i="18"/>
  <c r="AT10" i="18"/>
  <c r="Y10" i="18"/>
  <c r="X10" i="18"/>
  <c r="W10" i="18"/>
  <c r="V10" i="18"/>
  <c r="U10" i="18"/>
  <c r="CF9" i="18"/>
  <c r="CE9" i="18"/>
  <c r="CD9" i="18"/>
  <c r="CC9" i="18"/>
  <c r="CB9" i="18"/>
  <c r="BQ9" i="18"/>
  <c r="BP9" i="18"/>
  <c r="BO9" i="18"/>
  <c r="BN9" i="18"/>
  <c r="BM9" i="18"/>
  <c r="AX9" i="18"/>
  <c r="AW9" i="18"/>
  <c r="AV9" i="18"/>
  <c r="AU9" i="18"/>
  <c r="AT9" i="18"/>
  <c r="Y9" i="18"/>
  <c r="X9" i="18"/>
  <c r="W9" i="18"/>
  <c r="V9" i="18"/>
  <c r="U9" i="18"/>
  <c r="CF8" i="18"/>
  <c r="CE8" i="18"/>
  <c r="CD8" i="18"/>
  <c r="CC8" i="18"/>
  <c r="CB8" i="18"/>
  <c r="BQ8" i="18"/>
  <c r="BP8" i="18"/>
  <c r="BO8" i="18"/>
  <c r="BN8" i="18"/>
  <c r="BM8" i="18"/>
  <c r="AX8" i="18"/>
  <c r="AW8" i="18"/>
  <c r="AV8" i="18"/>
  <c r="AU8" i="18"/>
  <c r="AT8" i="18"/>
  <c r="Y8" i="18"/>
  <c r="X8" i="18"/>
  <c r="W8" i="18"/>
  <c r="V8" i="18"/>
  <c r="U8" i="18"/>
  <c r="CF7" i="18"/>
  <c r="CE7" i="18"/>
  <c r="CD7" i="18"/>
  <c r="CC7" i="18"/>
  <c r="CB7" i="18"/>
  <c r="BQ7" i="18"/>
  <c r="BP7" i="18"/>
  <c r="BO7" i="18"/>
  <c r="BN7" i="18"/>
  <c r="BM7" i="18"/>
  <c r="AX7" i="18"/>
  <c r="AW7" i="18"/>
  <c r="AV7" i="18"/>
  <c r="AU7" i="18"/>
  <c r="AT7" i="18"/>
  <c r="Y7" i="18"/>
  <c r="X7" i="18"/>
  <c r="W7" i="18"/>
  <c r="V7" i="18"/>
  <c r="U7" i="18"/>
  <c r="CF6" i="18"/>
  <c r="CE6" i="18"/>
  <c r="CD6" i="18"/>
  <c r="CC6" i="18"/>
  <c r="CB6" i="18"/>
  <c r="BQ6" i="18"/>
  <c r="BP6" i="18"/>
  <c r="BO6" i="18"/>
  <c r="BN6" i="18"/>
  <c r="BM6" i="18"/>
  <c r="AX6" i="18"/>
  <c r="AW6" i="18"/>
  <c r="AV6" i="18"/>
  <c r="AU6" i="18"/>
  <c r="AT6" i="18"/>
  <c r="Y6" i="18"/>
  <c r="X6" i="18"/>
  <c r="W6" i="18"/>
  <c r="V6" i="18"/>
  <c r="U6" i="18"/>
  <c r="CF5" i="18"/>
  <c r="CE5" i="18"/>
  <c r="CD5" i="18"/>
  <c r="CC5" i="18"/>
  <c r="CB5" i="18"/>
  <c r="BQ5" i="18"/>
  <c r="BP5" i="18"/>
  <c r="BO5" i="18"/>
  <c r="BN5" i="18"/>
  <c r="BM5" i="18"/>
  <c r="AX5" i="18"/>
  <c r="AW5" i="18"/>
  <c r="AV5" i="18"/>
  <c r="AU5" i="18"/>
  <c r="AT5" i="18"/>
  <c r="Y5" i="18"/>
  <c r="X5" i="18"/>
  <c r="W5" i="18"/>
  <c r="V5" i="18"/>
  <c r="U5" i="18"/>
  <c r="CF4" i="18"/>
  <c r="CE4" i="18"/>
  <c r="CE2" i="18" s="1"/>
  <c r="CE3" i="18" s="1"/>
  <c r="CD4" i="18"/>
  <c r="CD2" i="18" s="1"/>
  <c r="CD3" i="18" s="1"/>
  <c r="CC4" i="18"/>
  <c r="CB4" i="18"/>
  <c r="CB2" i="18" s="1"/>
  <c r="CB3" i="18" s="1"/>
  <c r="BQ4" i="18"/>
  <c r="BP4" i="18"/>
  <c r="BP2" i="18" s="1"/>
  <c r="BP3" i="18" s="1"/>
  <c r="BO4" i="18"/>
  <c r="BN4" i="18"/>
  <c r="BN2" i="18" s="1"/>
  <c r="BN3" i="18" s="1"/>
  <c r="BM4" i="18"/>
  <c r="AX4" i="18"/>
  <c r="AW4" i="18"/>
  <c r="AV4" i="18"/>
  <c r="AU4" i="18"/>
  <c r="AT4" i="18"/>
  <c r="Y4" i="18"/>
  <c r="X4" i="18"/>
  <c r="W4" i="18"/>
  <c r="V4" i="18"/>
  <c r="V2" i="18" s="1"/>
  <c r="V3" i="18" s="1"/>
  <c r="U4" i="18"/>
  <c r="U2" i="18" s="1"/>
  <c r="U3" i="18" s="1"/>
  <c r="X2" i="18"/>
  <c r="X3" i="18" s="1"/>
  <c r="H3" i="18"/>
  <c r="G3" i="18"/>
  <c r="F3" i="18"/>
  <c r="E3" i="18"/>
  <c r="D3" i="18"/>
  <c r="CA2" i="18"/>
  <c r="BZ2" i="18"/>
  <c r="BZ3" i="18" s="1"/>
  <c r="BY2" i="18"/>
  <c r="BY3" i="18" s="1"/>
  <c r="BX2" i="18"/>
  <c r="BX3" i="18" s="1"/>
  <c r="BW2" i="18"/>
  <c r="BW3" i="18" s="1"/>
  <c r="BV2" i="18"/>
  <c r="BU2" i="18"/>
  <c r="BU3" i="18" s="1"/>
  <c r="BT2" i="18"/>
  <c r="BT3" i="18" s="1"/>
  <c r="BS2" i="18"/>
  <c r="BS3" i="18" s="1"/>
  <c r="BR2" i="18"/>
  <c r="BR3" i="18" s="1"/>
  <c r="BL2" i="18"/>
  <c r="BK2" i="18"/>
  <c r="BK3" i="18" s="1"/>
  <c r="BJ2" i="18"/>
  <c r="BJ3" i="18" s="1"/>
  <c r="BI2" i="18"/>
  <c r="BI3" i="18" s="1"/>
  <c r="BH2" i="18"/>
  <c r="BH3" i="18" s="1"/>
  <c r="BG2" i="18"/>
  <c r="BF2" i="18"/>
  <c r="BF3" i="18" s="1"/>
  <c r="BE2" i="18"/>
  <c r="BE3" i="18" s="1"/>
  <c r="BD2" i="18"/>
  <c r="BD3" i="18" s="1"/>
  <c r="BC2" i="18"/>
  <c r="BC3" i="18" s="1"/>
  <c r="BB2" i="18"/>
  <c r="BA2" i="18"/>
  <c r="BA3" i="18" s="1"/>
  <c r="AZ2" i="18"/>
  <c r="AY2" i="18"/>
  <c r="AY3" i="18" s="1"/>
  <c r="AS2" i="18"/>
  <c r="AR2" i="18"/>
  <c r="AR3" i="18" s="1"/>
  <c r="AQ2" i="18"/>
  <c r="AQ3" i="18" s="1"/>
  <c r="AP2" i="18"/>
  <c r="AP3" i="18" s="1"/>
  <c r="AO2" i="18"/>
  <c r="AO3" i="18" s="1"/>
  <c r="AM2" i="18"/>
  <c r="AM3" i="18" s="1"/>
  <c r="AL2" i="18"/>
  <c r="AL3" i="18" s="1"/>
  <c r="AK2" i="18"/>
  <c r="AK3" i="18" s="1"/>
  <c r="AJ2" i="18"/>
  <c r="AJ3" i="18" s="1"/>
  <c r="AI2" i="18"/>
  <c r="AH2" i="18"/>
  <c r="AH3" i="18" s="1"/>
  <c r="AG2" i="18"/>
  <c r="AG3" i="18" s="1"/>
  <c r="AF2" i="18"/>
  <c r="AF3" i="18" s="1"/>
  <c r="AE2" i="18"/>
  <c r="AE3" i="18" s="1"/>
  <c r="AD2" i="18"/>
  <c r="AC2" i="18"/>
  <c r="AC3" i="18" s="1"/>
  <c r="AB2" i="18"/>
  <c r="AB3" i="18" s="1"/>
  <c r="AA2" i="18"/>
  <c r="AA3" i="18" s="1"/>
  <c r="Z2" i="18"/>
  <c r="Z3" i="18" s="1"/>
  <c r="T2" i="18"/>
  <c r="S2" i="18"/>
  <c r="S3" i="18" s="1"/>
  <c r="R2" i="18"/>
  <c r="R3" i="18" s="1"/>
  <c r="Q2" i="18"/>
  <c r="Q3" i="18" s="1"/>
  <c r="P2" i="18"/>
  <c r="P3" i="18" s="1"/>
  <c r="O2" i="18"/>
  <c r="N2" i="18"/>
  <c r="N3" i="18" s="1"/>
  <c r="M2" i="18"/>
  <c r="M3" i="18" s="1"/>
  <c r="L2" i="18"/>
  <c r="L3" i="18" s="1"/>
  <c r="K2" i="18"/>
  <c r="K3" i="18" s="1"/>
  <c r="J2" i="18"/>
  <c r="I2" i="18"/>
  <c r="H2" i="18"/>
  <c r="G2" i="18"/>
  <c r="F2" i="18"/>
  <c r="E2" i="18"/>
  <c r="D2" i="18"/>
  <c r="C2" i="18"/>
  <c r="B2" i="18"/>
  <c r="G50" i="16"/>
  <c r="F50" i="16"/>
  <c r="E50" i="16"/>
  <c r="D50" i="16"/>
  <c r="CI49" i="16"/>
  <c r="CF49" i="16"/>
  <c r="CE49" i="16"/>
  <c r="CD49" i="16"/>
  <c r="CC49" i="16"/>
  <c r="CB49" i="16"/>
  <c r="BQ49" i="16"/>
  <c r="BP49" i="16"/>
  <c r="BO49" i="16"/>
  <c r="BN49" i="16"/>
  <c r="BM49" i="16"/>
  <c r="CG49" i="16" s="1"/>
  <c r="AX49" i="16"/>
  <c r="AW49" i="16"/>
  <c r="CJ49" i="16" s="1"/>
  <c r="AV49" i="16"/>
  <c r="AU49" i="16"/>
  <c r="CH49" i="16" s="1"/>
  <c r="AT49" i="16"/>
  <c r="Y49" i="16"/>
  <c r="X49" i="16"/>
  <c r="W49" i="16"/>
  <c r="V49" i="16"/>
  <c r="U49" i="16"/>
  <c r="CJ48" i="16"/>
  <c r="CF48" i="16"/>
  <c r="CE48" i="16"/>
  <c r="CD48" i="16"/>
  <c r="CC48" i="16"/>
  <c r="CB48" i="16"/>
  <c r="BQ48" i="16"/>
  <c r="BP48" i="16"/>
  <c r="BO48" i="16"/>
  <c r="BN48" i="16"/>
  <c r="CH48" i="16" s="1"/>
  <c r="BM48" i="16"/>
  <c r="AX48" i="16"/>
  <c r="CK48" i="16" s="1"/>
  <c r="AW48" i="16"/>
  <c r="AV48" i="16"/>
  <c r="CI48" i="16" s="1"/>
  <c r="AU48" i="16"/>
  <c r="AT48" i="16"/>
  <c r="CG48" i="16" s="1"/>
  <c r="Y48" i="16"/>
  <c r="X48" i="16"/>
  <c r="W48" i="16"/>
  <c r="V48" i="16"/>
  <c r="U48" i="16"/>
  <c r="CK47" i="16"/>
  <c r="CG47" i="16"/>
  <c r="CF47" i="16"/>
  <c r="CE47" i="16"/>
  <c r="CD47" i="16"/>
  <c r="CC47" i="16"/>
  <c r="CB47" i="16"/>
  <c r="BQ47" i="16"/>
  <c r="BP47" i="16"/>
  <c r="BO47" i="16"/>
  <c r="CI47" i="16" s="1"/>
  <c r="BN47" i="16"/>
  <c r="BM47" i="16"/>
  <c r="AX47" i="16"/>
  <c r="AW47" i="16"/>
  <c r="CJ47" i="16" s="1"/>
  <c r="AV47" i="16"/>
  <c r="AU47" i="16"/>
  <c r="CH47" i="16" s="1"/>
  <c r="AT47" i="16"/>
  <c r="Y47" i="16"/>
  <c r="X47" i="16"/>
  <c r="W47" i="16"/>
  <c r="V47" i="16"/>
  <c r="U47" i="16"/>
  <c r="CH46" i="16"/>
  <c r="CF46" i="16"/>
  <c r="CE46" i="16"/>
  <c r="CD46" i="16"/>
  <c r="CC46" i="16"/>
  <c r="CB46" i="16"/>
  <c r="BQ46" i="16"/>
  <c r="BP46" i="16"/>
  <c r="CJ46" i="16" s="1"/>
  <c r="BO46" i="16"/>
  <c r="BN46" i="16"/>
  <c r="BM46" i="16"/>
  <c r="AX46" i="16"/>
  <c r="CK46" i="16" s="1"/>
  <c r="AW46" i="16"/>
  <c r="AV46" i="16"/>
  <c r="CI46" i="16" s="1"/>
  <c r="AU46" i="16"/>
  <c r="AT46" i="16"/>
  <c r="CG46" i="16" s="1"/>
  <c r="Y46" i="16"/>
  <c r="X46" i="16"/>
  <c r="W46" i="16"/>
  <c r="V46" i="16"/>
  <c r="U46" i="16"/>
  <c r="CI45" i="16"/>
  <c r="CF45" i="16"/>
  <c r="CE45" i="16"/>
  <c r="CD45" i="16"/>
  <c r="CC45" i="16"/>
  <c r="CB45" i="16"/>
  <c r="BQ45" i="16"/>
  <c r="BP45" i="16"/>
  <c r="BO45" i="16"/>
  <c r="BN45" i="16"/>
  <c r="BM45" i="16"/>
  <c r="CG45" i="16" s="1"/>
  <c r="AX45" i="16"/>
  <c r="AW45" i="16"/>
  <c r="CJ45" i="16" s="1"/>
  <c r="AV45" i="16"/>
  <c r="AU45" i="16"/>
  <c r="CH45" i="16" s="1"/>
  <c r="AT45" i="16"/>
  <c r="Y45" i="16"/>
  <c r="X45" i="16"/>
  <c r="W45" i="16"/>
  <c r="V45" i="16"/>
  <c r="U45" i="16"/>
  <c r="CJ44" i="16"/>
  <c r="CF44" i="16"/>
  <c r="CE44" i="16"/>
  <c r="CD44" i="16"/>
  <c r="CC44" i="16"/>
  <c r="CB44" i="16"/>
  <c r="BQ44" i="16"/>
  <c r="BP44" i="16"/>
  <c r="BO44" i="16"/>
  <c r="BN44" i="16"/>
  <c r="CH44" i="16" s="1"/>
  <c r="BM44" i="16"/>
  <c r="AX44" i="16"/>
  <c r="CK44" i="16" s="1"/>
  <c r="AW44" i="16"/>
  <c r="AV44" i="16"/>
  <c r="CI44" i="16" s="1"/>
  <c r="AU44" i="16"/>
  <c r="AT44" i="16"/>
  <c r="CG44" i="16" s="1"/>
  <c r="Y44" i="16"/>
  <c r="X44" i="16"/>
  <c r="W44" i="16"/>
  <c r="V44" i="16"/>
  <c r="U44" i="16"/>
  <c r="CG43" i="16"/>
  <c r="CF43" i="16"/>
  <c r="CE43" i="16"/>
  <c r="CD43" i="16"/>
  <c r="CC43" i="16"/>
  <c r="CB43" i="16"/>
  <c r="BQ43" i="16"/>
  <c r="BP43" i="16"/>
  <c r="BO43" i="16"/>
  <c r="CI43" i="16" s="1"/>
  <c r="BN43" i="16"/>
  <c r="BM43" i="16"/>
  <c r="AX43" i="16"/>
  <c r="CK43" i="16" s="1"/>
  <c r="AW43" i="16"/>
  <c r="CJ43" i="16" s="1"/>
  <c r="AV43" i="16"/>
  <c r="AU43" i="16"/>
  <c r="CH43" i="16" s="1"/>
  <c r="AT43" i="16"/>
  <c r="Y43" i="16"/>
  <c r="X43" i="16"/>
  <c r="W43" i="16"/>
  <c r="V43" i="16"/>
  <c r="U43" i="16"/>
  <c r="CH42" i="16"/>
  <c r="CF42" i="16"/>
  <c r="CE42" i="16"/>
  <c r="CD42" i="16"/>
  <c r="CC42" i="16"/>
  <c r="CB42" i="16"/>
  <c r="BQ42" i="16"/>
  <c r="BP42" i="16"/>
  <c r="CJ42" i="16" s="1"/>
  <c r="BO42" i="16"/>
  <c r="BN42" i="16"/>
  <c r="BM42" i="16"/>
  <c r="AX42" i="16"/>
  <c r="CK42" i="16" s="1"/>
  <c r="AW42" i="16"/>
  <c r="AV42" i="16"/>
  <c r="CI42" i="16" s="1"/>
  <c r="AU42" i="16"/>
  <c r="AT42" i="16"/>
  <c r="CG42" i="16" s="1"/>
  <c r="Y42" i="16"/>
  <c r="X42" i="16"/>
  <c r="W42" i="16"/>
  <c r="V42" i="16"/>
  <c r="U42" i="16"/>
  <c r="CI41" i="16"/>
  <c r="CF41" i="16"/>
  <c r="CE41" i="16"/>
  <c r="CD41" i="16"/>
  <c r="CC41" i="16"/>
  <c r="CB41" i="16"/>
  <c r="BQ41" i="16"/>
  <c r="CK41" i="16" s="1"/>
  <c r="BP41" i="16"/>
  <c r="BO41" i="16"/>
  <c r="BN41" i="16"/>
  <c r="BM41" i="16"/>
  <c r="CG41" i="16" s="1"/>
  <c r="AX41" i="16"/>
  <c r="AW41" i="16"/>
  <c r="CJ41" i="16" s="1"/>
  <c r="AV41" i="16"/>
  <c r="AU41" i="16"/>
  <c r="CH41" i="16" s="1"/>
  <c r="AT41" i="16"/>
  <c r="Y41" i="16"/>
  <c r="X41" i="16"/>
  <c r="W41" i="16"/>
  <c r="V41" i="16"/>
  <c r="U41" i="16"/>
  <c r="CJ40" i="16"/>
  <c r="CF40" i="16"/>
  <c r="CE40" i="16"/>
  <c r="CD40" i="16"/>
  <c r="CC40" i="16"/>
  <c r="CB40" i="16"/>
  <c r="BQ40" i="16"/>
  <c r="BP40" i="16"/>
  <c r="BO40" i="16"/>
  <c r="BN40" i="16"/>
  <c r="CH40" i="16" s="1"/>
  <c r="BM40" i="16"/>
  <c r="AX40" i="16"/>
  <c r="CK40" i="16" s="1"/>
  <c r="AW40" i="16"/>
  <c r="AV40" i="16"/>
  <c r="CI40" i="16" s="1"/>
  <c r="AU40" i="16"/>
  <c r="AT40" i="16"/>
  <c r="CG40" i="16" s="1"/>
  <c r="Y40" i="16"/>
  <c r="X40" i="16"/>
  <c r="W40" i="16"/>
  <c r="V40" i="16"/>
  <c r="U40" i="16"/>
  <c r="CK39" i="16"/>
  <c r="CG39" i="16"/>
  <c r="CF39" i="16"/>
  <c r="CE39" i="16"/>
  <c r="CD39" i="16"/>
  <c r="CC39" i="16"/>
  <c r="CB39" i="16"/>
  <c r="BQ39" i="16"/>
  <c r="BP39" i="16"/>
  <c r="BO39" i="16"/>
  <c r="CI39" i="16" s="1"/>
  <c r="BN39" i="16"/>
  <c r="BM39" i="16"/>
  <c r="AX39" i="16"/>
  <c r="AW39" i="16"/>
  <c r="CJ39" i="16" s="1"/>
  <c r="AV39" i="16"/>
  <c r="AU39" i="16"/>
  <c r="CH39" i="16" s="1"/>
  <c r="AT39" i="16"/>
  <c r="Y39" i="16"/>
  <c r="X39" i="16"/>
  <c r="W39" i="16"/>
  <c r="V39" i="16"/>
  <c r="U39" i="16"/>
  <c r="CH38" i="16"/>
  <c r="CF38" i="16"/>
  <c r="CE38" i="16"/>
  <c r="CD38" i="16"/>
  <c r="CC38" i="16"/>
  <c r="CB38" i="16"/>
  <c r="BQ38" i="16"/>
  <c r="BP38" i="16"/>
  <c r="CJ38" i="16" s="1"/>
  <c r="BO38" i="16"/>
  <c r="BN38" i="16"/>
  <c r="BM38" i="16"/>
  <c r="AX38" i="16"/>
  <c r="CK38" i="16" s="1"/>
  <c r="AW38" i="16"/>
  <c r="AV38" i="16"/>
  <c r="CI38" i="16" s="1"/>
  <c r="AU38" i="16"/>
  <c r="AT38" i="16"/>
  <c r="CG38" i="16" s="1"/>
  <c r="Y38" i="16"/>
  <c r="X38" i="16"/>
  <c r="W38" i="16"/>
  <c r="V38" i="16"/>
  <c r="U38" i="16"/>
  <c r="CI37" i="16"/>
  <c r="CF37" i="16"/>
  <c r="CE37" i="16"/>
  <c r="CD37" i="16"/>
  <c r="CC37" i="16"/>
  <c r="CB37" i="16"/>
  <c r="BQ37" i="16"/>
  <c r="CK37" i="16" s="1"/>
  <c r="BP37" i="16"/>
  <c r="BO37" i="16"/>
  <c r="BN37" i="16"/>
  <c r="BM37" i="16"/>
  <c r="CG37" i="16" s="1"/>
  <c r="AX37" i="16"/>
  <c r="AW37" i="16"/>
  <c r="CJ37" i="16" s="1"/>
  <c r="AV37" i="16"/>
  <c r="AU37" i="16"/>
  <c r="CH37" i="16" s="1"/>
  <c r="AT37" i="16"/>
  <c r="Y37" i="16"/>
  <c r="X37" i="16"/>
  <c r="W37" i="16"/>
  <c r="V37" i="16"/>
  <c r="U37" i="16"/>
  <c r="CJ36" i="16"/>
  <c r="CF36" i="16"/>
  <c r="CE36" i="16"/>
  <c r="CD36" i="16"/>
  <c r="CC36" i="16"/>
  <c r="CB36" i="16"/>
  <c r="BQ36" i="16"/>
  <c r="BP36" i="16"/>
  <c r="BO36" i="16"/>
  <c r="BN36" i="16"/>
  <c r="CH36" i="16" s="1"/>
  <c r="BM36" i="16"/>
  <c r="AX36" i="16"/>
  <c r="CK36" i="16" s="1"/>
  <c r="AW36" i="16"/>
  <c r="AV36" i="16"/>
  <c r="CI36" i="16" s="1"/>
  <c r="AU36" i="16"/>
  <c r="AT36" i="16"/>
  <c r="CG36" i="16" s="1"/>
  <c r="Y36" i="16"/>
  <c r="X36" i="16"/>
  <c r="W36" i="16"/>
  <c r="V36" i="16"/>
  <c r="U36" i="16"/>
  <c r="CG35" i="16"/>
  <c r="CF35" i="16"/>
  <c r="CE35" i="16"/>
  <c r="CD35" i="16"/>
  <c r="CC35" i="16"/>
  <c r="CB35" i="16"/>
  <c r="BQ35" i="16"/>
  <c r="BP35" i="16"/>
  <c r="BO35" i="16"/>
  <c r="CI35" i="16" s="1"/>
  <c r="BN35" i="16"/>
  <c r="BM35" i="16"/>
  <c r="AX35" i="16"/>
  <c r="AW35" i="16"/>
  <c r="CJ35" i="16" s="1"/>
  <c r="AV35" i="16"/>
  <c r="AU35" i="16"/>
  <c r="CH35" i="16" s="1"/>
  <c r="AT35" i="16"/>
  <c r="Y35" i="16"/>
  <c r="X35" i="16"/>
  <c r="W35" i="16"/>
  <c r="V35" i="16"/>
  <c r="U35" i="16"/>
  <c r="CH34" i="16"/>
  <c r="CF34" i="16"/>
  <c r="CE34" i="16"/>
  <c r="CD34" i="16"/>
  <c r="CC34" i="16"/>
  <c r="CB34" i="16"/>
  <c r="BQ34" i="16"/>
  <c r="BP34" i="16"/>
  <c r="CJ34" i="16" s="1"/>
  <c r="BO34" i="16"/>
  <c r="BN34" i="16"/>
  <c r="BM34" i="16"/>
  <c r="AX34" i="16"/>
  <c r="CK34" i="16" s="1"/>
  <c r="AW34" i="16"/>
  <c r="AV34" i="16"/>
  <c r="CI34" i="16" s="1"/>
  <c r="AU34" i="16"/>
  <c r="AT34" i="16"/>
  <c r="CG34" i="16" s="1"/>
  <c r="Y34" i="16"/>
  <c r="X34" i="16"/>
  <c r="W34" i="16"/>
  <c r="V34" i="16"/>
  <c r="U34" i="16"/>
  <c r="CI33" i="16"/>
  <c r="CF33" i="16"/>
  <c r="CE33" i="16"/>
  <c r="CD33" i="16"/>
  <c r="CC33" i="16"/>
  <c r="CB33" i="16"/>
  <c r="BQ33" i="16"/>
  <c r="CK33" i="16" s="1"/>
  <c r="BP33" i="16"/>
  <c r="BO33" i="16"/>
  <c r="BN33" i="16"/>
  <c r="BM33" i="16"/>
  <c r="CG33" i="16" s="1"/>
  <c r="AX33" i="16"/>
  <c r="AW33" i="16"/>
  <c r="CJ33" i="16" s="1"/>
  <c r="AV33" i="16"/>
  <c r="AU33" i="16"/>
  <c r="CH33" i="16" s="1"/>
  <c r="AT33" i="16"/>
  <c r="Y33" i="16"/>
  <c r="X33" i="16"/>
  <c r="W33" i="16"/>
  <c r="V33" i="16"/>
  <c r="U33" i="16"/>
  <c r="CJ32" i="16"/>
  <c r="CF32" i="16"/>
  <c r="CE32" i="16"/>
  <c r="CD32" i="16"/>
  <c r="CC32" i="16"/>
  <c r="CB32" i="16"/>
  <c r="BQ32" i="16"/>
  <c r="BP32" i="16"/>
  <c r="BO32" i="16"/>
  <c r="BN32" i="16"/>
  <c r="CH32" i="16" s="1"/>
  <c r="BM32" i="16"/>
  <c r="AX32" i="16"/>
  <c r="AW32" i="16"/>
  <c r="AV32" i="16"/>
  <c r="CI32" i="16" s="1"/>
  <c r="AU32" i="16"/>
  <c r="AT32" i="16"/>
  <c r="CG32" i="16" s="1"/>
  <c r="Y32" i="16"/>
  <c r="X32" i="16"/>
  <c r="W32" i="16"/>
  <c r="V32" i="16"/>
  <c r="U32" i="16"/>
  <c r="CG31" i="16"/>
  <c r="CF31" i="16"/>
  <c r="CE31" i="16"/>
  <c r="CD31" i="16"/>
  <c r="CC31" i="16"/>
  <c r="CB31" i="16"/>
  <c r="BQ31" i="16"/>
  <c r="BP31" i="16"/>
  <c r="BO31" i="16"/>
  <c r="CI31" i="16" s="1"/>
  <c r="BN31" i="16"/>
  <c r="BM31" i="16"/>
  <c r="AX31" i="16"/>
  <c r="CK31" i="16" s="1"/>
  <c r="AW31" i="16"/>
  <c r="CJ31" i="16" s="1"/>
  <c r="AV31" i="16"/>
  <c r="AU31" i="16"/>
  <c r="CH31" i="16" s="1"/>
  <c r="AT31" i="16"/>
  <c r="Y31" i="16"/>
  <c r="X31" i="16"/>
  <c r="W31" i="16"/>
  <c r="V31" i="16"/>
  <c r="U31" i="16"/>
  <c r="CH30" i="16"/>
  <c r="CF30" i="16"/>
  <c r="CE30" i="16"/>
  <c r="CD30" i="16"/>
  <c r="CC30" i="16"/>
  <c r="CB30" i="16"/>
  <c r="BQ30" i="16"/>
  <c r="BP30" i="16"/>
  <c r="CJ30" i="16" s="1"/>
  <c r="BO30" i="16"/>
  <c r="BN30" i="16"/>
  <c r="BM30" i="16"/>
  <c r="AX30" i="16"/>
  <c r="CK30" i="16" s="1"/>
  <c r="AW30" i="16"/>
  <c r="AV30" i="16"/>
  <c r="CI30" i="16" s="1"/>
  <c r="AU30" i="16"/>
  <c r="AT30" i="16"/>
  <c r="CG30" i="16" s="1"/>
  <c r="Y30" i="16"/>
  <c r="X30" i="16"/>
  <c r="W30" i="16"/>
  <c r="V30" i="16"/>
  <c r="U30" i="16"/>
  <c r="CI29" i="16"/>
  <c r="CF29" i="16"/>
  <c r="CE29" i="16"/>
  <c r="CD29" i="16"/>
  <c r="CC29" i="16"/>
  <c r="CB29" i="16"/>
  <c r="BQ29" i="16"/>
  <c r="CK29" i="16" s="1"/>
  <c r="BP29" i="16"/>
  <c r="BO29" i="16"/>
  <c r="BN29" i="16"/>
  <c r="BM29" i="16"/>
  <c r="CG29" i="16" s="1"/>
  <c r="AX29" i="16"/>
  <c r="AW29" i="16"/>
  <c r="CJ29" i="16" s="1"/>
  <c r="AV29" i="16"/>
  <c r="AU29" i="16"/>
  <c r="CH29" i="16" s="1"/>
  <c r="AT29" i="16"/>
  <c r="Y29" i="16"/>
  <c r="X29" i="16"/>
  <c r="W29" i="16"/>
  <c r="V29" i="16"/>
  <c r="U29" i="16"/>
  <c r="CJ28" i="16"/>
  <c r="CF28" i="16"/>
  <c r="CE28" i="16"/>
  <c r="CD28" i="16"/>
  <c r="CC28" i="16"/>
  <c r="CB28" i="16"/>
  <c r="BQ28" i="16"/>
  <c r="BP28" i="16"/>
  <c r="BO28" i="16"/>
  <c r="BN28" i="16"/>
  <c r="CH28" i="16" s="1"/>
  <c r="BM28" i="16"/>
  <c r="AX28" i="16"/>
  <c r="CK28" i="16" s="1"/>
  <c r="AW28" i="16"/>
  <c r="AV28" i="16"/>
  <c r="CI28" i="16" s="1"/>
  <c r="AU28" i="16"/>
  <c r="AT28" i="16"/>
  <c r="CG28" i="16" s="1"/>
  <c r="Y28" i="16"/>
  <c r="X28" i="16"/>
  <c r="W28" i="16"/>
  <c r="V28" i="16"/>
  <c r="U28" i="16"/>
  <c r="CG27" i="16"/>
  <c r="CF27" i="16"/>
  <c r="CE27" i="16"/>
  <c r="CD27" i="16"/>
  <c r="CC27" i="16"/>
  <c r="CB27" i="16"/>
  <c r="BQ27" i="16"/>
  <c r="BP27" i="16"/>
  <c r="BO27" i="16"/>
  <c r="CI27" i="16" s="1"/>
  <c r="BN27" i="16"/>
  <c r="BM27" i="16"/>
  <c r="AX27" i="16"/>
  <c r="CK27" i="16" s="1"/>
  <c r="AW27" i="16"/>
  <c r="CJ27" i="16" s="1"/>
  <c r="AV27" i="16"/>
  <c r="AU27" i="16"/>
  <c r="CH27" i="16" s="1"/>
  <c r="AT27" i="16"/>
  <c r="Y27" i="16"/>
  <c r="X27" i="16"/>
  <c r="W27" i="16"/>
  <c r="V27" i="16"/>
  <c r="U27" i="16"/>
  <c r="CH26" i="16"/>
  <c r="CF26" i="16"/>
  <c r="CE26" i="16"/>
  <c r="CD26" i="16"/>
  <c r="CC26" i="16"/>
  <c r="CB26" i="16"/>
  <c r="BQ26" i="16"/>
  <c r="BP26" i="16"/>
  <c r="CJ26" i="16" s="1"/>
  <c r="BO26" i="16"/>
  <c r="BN26" i="16"/>
  <c r="BM26" i="16"/>
  <c r="AX26" i="16"/>
  <c r="CK26" i="16" s="1"/>
  <c r="AW26" i="16"/>
  <c r="AV26" i="16"/>
  <c r="CI26" i="16" s="1"/>
  <c r="AU26" i="16"/>
  <c r="AT26" i="16"/>
  <c r="CG26" i="16" s="1"/>
  <c r="Y26" i="16"/>
  <c r="X26" i="16"/>
  <c r="W26" i="16"/>
  <c r="V26" i="16"/>
  <c r="U26" i="16"/>
  <c r="CI25" i="16"/>
  <c r="CF25" i="16"/>
  <c r="CE25" i="16"/>
  <c r="CD25" i="16"/>
  <c r="CC25" i="16"/>
  <c r="CB25" i="16"/>
  <c r="BQ25" i="16"/>
  <c r="CK25" i="16" s="1"/>
  <c r="BP25" i="16"/>
  <c r="BO25" i="16"/>
  <c r="BN25" i="16"/>
  <c r="BM25" i="16"/>
  <c r="CG25" i="16" s="1"/>
  <c r="AX25" i="16"/>
  <c r="AW25" i="16"/>
  <c r="CJ25" i="16" s="1"/>
  <c r="AV25" i="16"/>
  <c r="AU25" i="16"/>
  <c r="CH25" i="16" s="1"/>
  <c r="AT25" i="16"/>
  <c r="Y25" i="16"/>
  <c r="X25" i="16"/>
  <c r="W25" i="16"/>
  <c r="V25" i="16"/>
  <c r="U25" i="16"/>
  <c r="CJ24" i="16"/>
  <c r="CF24" i="16"/>
  <c r="CE24" i="16"/>
  <c r="CD24" i="16"/>
  <c r="CC24" i="16"/>
  <c r="CB24" i="16"/>
  <c r="BQ24" i="16"/>
  <c r="BP24" i="16"/>
  <c r="BO24" i="16"/>
  <c r="BN24" i="16"/>
  <c r="CH24" i="16" s="1"/>
  <c r="BM24" i="16"/>
  <c r="AX24" i="16"/>
  <c r="CK24" i="16" s="1"/>
  <c r="AW24" i="16"/>
  <c r="AV24" i="16"/>
  <c r="CI24" i="16" s="1"/>
  <c r="AU24" i="16"/>
  <c r="AT24" i="16"/>
  <c r="CG24" i="16" s="1"/>
  <c r="Y24" i="16"/>
  <c r="X24" i="16"/>
  <c r="W24" i="16"/>
  <c r="V24" i="16"/>
  <c r="U24" i="16"/>
  <c r="CK23" i="16"/>
  <c r="CG23" i="16"/>
  <c r="CF23" i="16"/>
  <c r="CE23" i="16"/>
  <c r="CD23" i="16"/>
  <c r="CC23" i="16"/>
  <c r="CB23" i="16"/>
  <c r="BQ23" i="16"/>
  <c r="BP23" i="16"/>
  <c r="BO23" i="16"/>
  <c r="CI23" i="16" s="1"/>
  <c r="BN23" i="16"/>
  <c r="BM23" i="16"/>
  <c r="AX23" i="16"/>
  <c r="AW23" i="16"/>
  <c r="CJ23" i="16" s="1"/>
  <c r="AV23" i="16"/>
  <c r="AU23" i="16"/>
  <c r="CH23" i="16" s="1"/>
  <c r="AT23" i="16"/>
  <c r="Y23" i="16"/>
  <c r="X23" i="16"/>
  <c r="W23" i="16"/>
  <c r="V23" i="16"/>
  <c r="U23" i="16"/>
  <c r="CH22" i="16"/>
  <c r="CF22" i="16"/>
  <c r="CE22" i="16"/>
  <c r="CD22" i="16"/>
  <c r="CC22" i="16"/>
  <c r="CB22" i="16"/>
  <c r="BQ22" i="16"/>
  <c r="BP22" i="16"/>
  <c r="BO22" i="16"/>
  <c r="BN22" i="16"/>
  <c r="BM22" i="16"/>
  <c r="AX22" i="16"/>
  <c r="CK22" i="16" s="1"/>
  <c r="AW22" i="16"/>
  <c r="CJ22" i="16" s="1"/>
  <c r="AV22" i="16"/>
  <c r="CI22" i="16" s="1"/>
  <c r="AU22" i="16"/>
  <c r="AT22" i="16"/>
  <c r="CG22" i="16" s="1"/>
  <c r="Y22" i="16"/>
  <c r="X22" i="16"/>
  <c r="W22" i="16"/>
  <c r="V22" i="16"/>
  <c r="U22" i="16"/>
  <c r="CI21" i="16"/>
  <c r="CF21" i="16"/>
  <c r="CE21" i="16"/>
  <c r="CD21" i="16"/>
  <c r="CC21" i="16"/>
  <c r="CB21" i="16"/>
  <c r="BQ21" i="16"/>
  <c r="BP21" i="16"/>
  <c r="BO21" i="16"/>
  <c r="BN21" i="16"/>
  <c r="BM21" i="16"/>
  <c r="AX21" i="16"/>
  <c r="CK21" i="16" s="1"/>
  <c r="AW21" i="16"/>
  <c r="CJ21" i="16" s="1"/>
  <c r="AV21" i="16"/>
  <c r="AU21" i="16"/>
  <c r="CH21" i="16" s="1"/>
  <c r="AT21" i="16"/>
  <c r="CG21" i="16" s="1"/>
  <c r="Y21" i="16"/>
  <c r="X21" i="16"/>
  <c r="W21" i="16"/>
  <c r="V21" i="16"/>
  <c r="U21" i="16"/>
  <c r="CJ20" i="16"/>
  <c r="CF20" i="16"/>
  <c r="CE20" i="16"/>
  <c r="CD20" i="16"/>
  <c r="CC20" i="16"/>
  <c r="CB20" i="16"/>
  <c r="BQ20" i="16"/>
  <c r="BP20" i="16"/>
  <c r="BO20" i="16"/>
  <c r="BN20" i="16"/>
  <c r="BM20" i="16"/>
  <c r="AX20" i="16"/>
  <c r="CK20" i="16" s="1"/>
  <c r="AW20" i="16"/>
  <c r="AV20" i="16"/>
  <c r="CI20" i="16" s="1"/>
  <c r="AU20" i="16"/>
  <c r="CH20" i="16" s="1"/>
  <c r="AT20" i="16"/>
  <c r="CG20" i="16" s="1"/>
  <c r="Y20" i="16"/>
  <c r="X20" i="16"/>
  <c r="W20" i="16"/>
  <c r="V20" i="16"/>
  <c r="U20" i="16"/>
  <c r="CG19" i="16"/>
  <c r="CF19" i="16"/>
  <c r="CE19" i="16"/>
  <c r="CD19" i="16"/>
  <c r="CC19" i="16"/>
  <c r="CB19" i="16"/>
  <c r="BQ19" i="16"/>
  <c r="BP19" i="16"/>
  <c r="BO19" i="16"/>
  <c r="BN19" i="16"/>
  <c r="BM19" i="16"/>
  <c r="AX19" i="16"/>
  <c r="AW19" i="16"/>
  <c r="CJ19" i="16" s="1"/>
  <c r="AV19" i="16"/>
  <c r="CI19" i="16" s="1"/>
  <c r="AU19" i="16"/>
  <c r="CH19" i="16" s="1"/>
  <c r="AT19" i="16"/>
  <c r="Y19" i="16"/>
  <c r="X19" i="16"/>
  <c r="W19" i="16"/>
  <c r="V19" i="16"/>
  <c r="U19" i="16"/>
  <c r="CH18" i="16"/>
  <c r="CF18" i="16"/>
  <c r="CE18" i="16"/>
  <c r="CD18" i="16"/>
  <c r="CC18" i="16"/>
  <c r="CB18" i="16"/>
  <c r="BQ18" i="16"/>
  <c r="BP18" i="16"/>
  <c r="BO18" i="16"/>
  <c r="BN18" i="16"/>
  <c r="BM18" i="16"/>
  <c r="AX18" i="16"/>
  <c r="CK18" i="16" s="1"/>
  <c r="AW18" i="16"/>
  <c r="CJ18" i="16" s="1"/>
  <c r="AV18" i="16"/>
  <c r="CI18" i="16" s="1"/>
  <c r="AU18" i="16"/>
  <c r="AT18" i="16"/>
  <c r="CG18" i="16" s="1"/>
  <c r="Y18" i="16"/>
  <c r="X18" i="16"/>
  <c r="W18" i="16"/>
  <c r="V18" i="16"/>
  <c r="U18" i="16"/>
  <c r="CI17" i="16"/>
  <c r="CF17" i="16"/>
  <c r="CE17" i="16"/>
  <c r="CD17" i="16"/>
  <c r="CC17" i="16"/>
  <c r="CB17" i="16"/>
  <c r="BQ17" i="16"/>
  <c r="BP17" i="16"/>
  <c r="BO17" i="16"/>
  <c r="BN17" i="16"/>
  <c r="BM17" i="16"/>
  <c r="AX17" i="16"/>
  <c r="CK17" i="16" s="1"/>
  <c r="AW17" i="16"/>
  <c r="CJ17" i="16" s="1"/>
  <c r="AV17" i="16"/>
  <c r="AU17" i="16"/>
  <c r="CH17" i="16" s="1"/>
  <c r="AT17" i="16"/>
  <c r="CG17" i="16" s="1"/>
  <c r="Y17" i="16"/>
  <c r="X17" i="16"/>
  <c r="W17" i="16"/>
  <c r="V17" i="16"/>
  <c r="U17" i="16"/>
  <c r="CJ16" i="16"/>
  <c r="CF16" i="16"/>
  <c r="CE16" i="16"/>
  <c r="CD16" i="16"/>
  <c r="CC16" i="16"/>
  <c r="CB16" i="16"/>
  <c r="BQ16" i="16"/>
  <c r="BP16" i="16"/>
  <c r="BO16" i="16"/>
  <c r="BN16" i="16"/>
  <c r="BM16" i="16"/>
  <c r="AX16" i="16"/>
  <c r="CK16" i="16" s="1"/>
  <c r="AW16" i="16"/>
  <c r="AV16" i="16"/>
  <c r="CI16" i="16" s="1"/>
  <c r="AU16" i="16"/>
  <c r="CH16" i="16" s="1"/>
  <c r="AT16" i="16"/>
  <c r="CG16" i="16" s="1"/>
  <c r="Y16" i="16"/>
  <c r="X16" i="16"/>
  <c r="W16" i="16"/>
  <c r="V16" i="16"/>
  <c r="U16" i="16"/>
  <c r="CK15" i="16"/>
  <c r="CG15" i="16"/>
  <c r="CF15" i="16"/>
  <c r="CE15" i="16"/>
  <c r="CD15" i="16"/>
  <c r="CC15" i="16"/>
  <c r="CB15" i="16"/>
  <c r="BQ15" i="16"/>
  <c r="BP15" i="16"/>
  <c r="BO15" i="16"/>
  <c r="BN15" i="16"/>
  <c r="BM15" i="16"/>
  <c r="AX15" i="16"/>
  <c r="AW15" i="16"/>
  <c r="CJ15" i="16" s="1"/>
  <c r="AV15" i="16"/>
  <c r="CI15" i="16" s="1"/>
  <c r="AU15" i="16"/>
  <c r="CH15" i="16" s="1"/>
  <c r="AT15" i="16"/>
  <c r="Y15" i="16"/>
  <c r="X15" i="16"/>
  <c r="W15" i="16"/>
  <c r="V15" i="16"/>
  <c r="U15" i="16"/>
  <c r="CH14" i="16"/>
  <c r="CF14" i="16"/>
  <c r="CE14" i="16"/>
  <c r="CD14" i="16"/>
  <c r="CC14" i="16"/>
  <c r="CB14" i="16"/>
  <c r="BQ14" i="16"/>
  <c r="BP14" i="16"/>
  <c r="BO14" i="16"/>
  <c r="BN14" i="16"/>
  <c r="BM14" i="16"/>
  <c r="AX14" i="16"/>
  <c r="CK14" i="16" s="1"/>
  <c r="AW14" i="16"/>
  <c r="CJ14" i="16" s="1"/>
  <c r="AV14" i="16"/>
  <c r="CI14" i="16" s="1"/>
  <c r="AU14" i="16"/>
  <c r="AT14" i="16"/>
  <c r="CG14" i="16" s="1"/>
  <c r="Y14" i="16"/>
  <c r="X14" i="16"/>
  <c r="W14" i="16"/>
  <c r="V14" i="16"/>
  <c r="U14" i="16"/>
  <c r="CI13" i="16"/>
  <c r="CF13" i="16"/>
  <c r="CE13" i="16"/>
  <c r="CD13" i="16"/>
  <c r="CC13" i="16"/>
  <c r="CB13" i="16"/>
  <c r="BQ13" i="16"/>
  <c r="BP13" i="16"/>
  <c r="BO13" i="16"/>
  <c r="BN13" i="16"/>
  <c r="BM13" i="16"/>
  <c r="AX13" i="16"/>
  <c r="CK13" i="16" s="1"/>
  <c r="AW13" i="16"/>
  <c r="CJ13" i="16" s="1"/>
  <c r="AV13" i="16"/>
  <c r="AU13" i="16"/>
  <c r="CH13" i="16" s="1"/>
  <c r="AT13" i="16"/>
  <c r="CG13" i="16" s="1"/>
  <c r="Y13" i="16"/>
  <c r="X13" i="16"/>
  <c r="W13" i="16"/>
  <c r="V13" i="16"/>
  <c r="U13" i="16"/>
  <c r="CJ12" i="16"/>
  <c r="CF12" i="16"/>
  <c r="CE12" i="16"/>
  <c r="CD12" i="16"/>
  <c r="CC12" i="16"/>
  <c r="CB12" i="16"/>
  <c r="BQ12" i="16"/>
  <c r="BP12" i="16"/>
  <c r="BO12" i="16"/>
  <c r="BN12" i="16"/>
  <c r="BM12" i="16"/>
  <c r="AX12" i="16"/>
  <c r="CK12" i="16" s="1"/>
  <c r="AW12" i="16"/>
  <c r="AV12" i="16"/>
  <c r="CI12" i="16" s="1"/>
  <c r="AU12" i="16"/>
  <c r="CH12" i="16" s="1"/>
  <c r="AT12" i="16"/>
  <c r="CG12" i="16" s="1"/>
  <c r="Y12" i="16"/>
  <c r="X12" i="16"/>
  <c r="W12" i="16"/>
  <c r="V12" i="16"/>
  <c r="U12" i="16"/>
  <c r="CK11" i="16"/>
  <c r="CG11" i="16"/>
  <c r="CF11" i="16"/>
  <c r="CE11" i="16"/>
  <c r="CD11" i="16"/>
  <c r="CC11" i="16"/>
  <c r="CB11" i="16"/>
  <c r="BQ11" i="16"/>
  <c r="BP11" i="16"/>
  <c r="BO11" i="16"/>
  <c r="BN11" i="16"/>
  <c r="BM11" i="16"/>
  <c r="AX11" i="16"/>
  <c r="AW11" i="16"/>
  <c r="CJ11" i="16" s="1"/>
  <c r="AV11" i="16"/>
  <c r="CI11" i="16" s="1"/>
  <c r="AU11" i="16"/>
  <c r="CH11" i="16" s="1"/>
  <c r="AT11" i="16"/>
  <c r="Y11" i="16"/>
  <c r="X11" i="16"/>
  <c r="W11" i="16"/>
  <c r="V11" i="16"/>
  <c r="U11" i="16"/>
  <c r="CH10" i="16"/>
  <c r="CF10" i="16"/>
  <c r="CE10" i="16"/>
  <c r="CD10" i="16"/>
  <c r="CC10" i="16"/>
  <c r="CB10" i="16"/>
  <c r="BQ10" i="16"/>
  <c r="BP10" i="16"/>
  <c r="BO10" i="16"/>
  <c r="BN10" i="16"/>
  <c r="BM10" i="16"/>
  <c r="AX10" i="16"/>
  <c r="CK10" i="16" s="1"/>
  <c r="AW10" i="16"/>
  <c r="CJ10" i="16" s="1"/>
  <c r="AV10" i="16"/>
  <c r="CI10" i="16" s="1"/>
  <c r="AU10" i="16"/>
  <c r="AT10" i="16"/>
  <c r="CG10" i="16" s="1"/>
  <c r="Y10" i="16"/>
  <c r="X10" i="16"/>
  <c r="W10" i="16"/>
  <c r="V10" i="16"/>
  <c r="U10" i="16"/>
  <c r="CI9" i="16"/>
  <c r="CF9" i="16"/>
  <c r="CE9" i="16"/>
  <c r="CD9" i="16"/>
  <c r="CC9" i="16"/>
  <c r="CB9" i="16"/>
  <c r="BQ9" i="16"/>
  <c r="BP9" i="16"/>
  <c r="BO9" i="16"/>
  <c r="BN9" i="16"/>
  <c r="BM9" i="16"/>
  <c r="AX9" i="16"/>
  <c r="CK9" i="16" s="1"/>
  <c r="AW9" i="16"/>
  <c r="CJ9" i="16" s="1"/>
  <c r="AV9" i="16"/>
  <c r="AU9" i="16"/>
  <c r="CH9" i="16" s="1"/>
  <c r="AT9" i="16"/>
  <c r="CG9" i="16" s="1"/>
  <c r="Y9" i="16"/>
  <c r="X9" i="16"/>
  <c r="W9" i="16"/>
  <c r="V9" i="16"/>
  <c r="U9" i="16"/>
  <c r="CJ8" i="16"/>
  <c r="CF8" i="16"/>
  <c r="CE8" i="16"/>
  <c r="CD8" i="16"/>
  <c r="CC8" i="16"/>
  <c r="CB8" i="16"/>
  <c r="BQ8" i="16"/>
  <c r="BQ2" i="16" s="1"/>
  <c r="BQ3" i="16" s="1"/>
  <c r="BP8" i="16"/>
  <c r="BO8" i="16"/>
  <c r="BN8" i="16"/>
  <c r="BM8" i="16"/>
  <c r="AX8" i="16"/>
  <c r="AW8" i="16"/>
  <c r="AV8" i="16"/>
  <c r="CI8" i="16" s="1"/>
  <c r="AU8" i="16"/>
  <c r="CH8" i="16" s="1"/>
  <c r="AT8" i="16"/>
  <c r="CG8" i="16" s="1"/>
  <c r="Y8" i="16"/>
  <c r="X8" i="16"/>
  <c r="W8" i="16"/>
  <c r="V8" i="16"/>
  <c r="U8" i="16"/>
  <c r="CK7" i="16"/>
  <c r="CG7" i="16"/>
  <c r="CF7" i="16"/>
  <c r="CE7" i="16"/>
  <c r="CD7" i="16"/>
  <c r="CC7" i="16"/>
  <c r="CB7" i="16"/>
  <c r="BQ7" i="16"/>
  <c r="BP7" i="16"/>
  <c r="BO7" i="16"/>
  <c r="BO2" i="16" s="1"/>
  <c r="BO3" i="16" s="1"/>
  <c r="BN7" i="16"/>
  <c r="BM7" i="16"/>
  <c r="AX7" i="16"/>
  <c r="AW7" i="16"/>
  <c r="CJ7" i="16" s="1"/>
  <c r="AV7" i="16"/>
  <c r="CI7" i="16" s="1"/>
  <c r="AU7" i="16"/>
  <c r="CH7" i="16" s="1"/>
  <c r="AT7" i="16"/>
  <c r="Y7" i="16"/>
  <c r="X7" i="16"/>
  <c r="W7" i="16"/>
  <c r="V7" i="16"/>
  <c r="U7" i="16"/>
  <c r="CH6" i="16"/>
  <c r="CF6" i="16"/>
  <c r="CE6" i="16"/>
  <c r="CD6" i="16"/>
  <c r="CC6" i="16"/>
  <c r="CB6" i="16"/>
  <c r="BQ6" i="16"/>
  <c r="BP6" i="16"/>
  <c r="BP2" i="16" s="1"/>
  <c r="BP3" i="16" s="1"/>
  <c r="BO6" i="16"/>
  <c r="BN6" i="16"/>
  <c r="BM6" i="16"/>
  <c r="AX6" i="16"/>
  <c r="AW6" i="16"/>
  <c r="CJ6" i="16" s="1"/>
  <c r="AV6" i="16"/>
  <c r="CI6" i="16" s="1"/>
  <c r="AU6" i="16"/>
  <c r="AT6" i="16"/>
  <c r="CG6" i="16" s="1"/>
  <c r="Y6" i="16"/>
  <c r="X6" i="16"/>
  <c r="W6" i="16"/>
  <c r="V6" i="16"/>
  <c r="U6" i="16"/>
  <c r="CI5" i="16"/>
  <c r="CF5" i="16"/>
  <c r="CE5" i="16"/>
  <c r="CE2" i="16" s="1"/>
  <c r="CE3" i="16" s="1"/>
  <c r="CD5" i="16"/>
  <c r="CC5" i="16"/>
  <c r="CB5" i="16"/>
  <c r="BQ5" i="16"/>
  <c r="BP5" i="16"/>
  <c r="BO5" i="16"/>
  <c r="BN5" i="16"/>
  <c r="BM5" i="16"/>
  <c r="AX5" i="16"/>
  <c r="CK5" i="16" s="1"/>
  <c r="AW5" i="16"/>
  <c r="CJ5" i="16" s="1"/>
  <c r="AV5" i="16"/>
  <c r="AU5" i="16"/>
  <c r="CH5" i="16" s="1"/>
  <c r="AT5" i="16"/>
  <c r="CG5" i="16" s="1"/>
  <c r="Y5" i="16"/>
  <c r="X5" i="16"/>
  <c r="W5" i="16"/>
  <c r="W2" i="16" s="1"/>
  <c r="W3" i="16" s="1"/>
  <c r="V5" i="16"/>
  <c r="U5" i="16"/>
  <c r="CJ4" i="16"/>
  <c r="CF4" i="16"/>
  <c r="CE4" i="16"/>
  <c r="CD4" i="16"/>
  <c r="CD2" i="16" s="1"/>
  <c r="CD3" i="16" s="1"/>
  <c r="CC4" i="16"/>
  <c r="CB4" i="16"/>
  <c r="CB2" i="16" s="1"/>
  <c r="CB3" i="16" s="1"/>
  <c r="BQ4" i="16"/>
  <c r="BP4" i="16"/>
  <c r="BO4" i="16"/>
  <c r="BN4" i="16"/>
  <c r="BN2" i="16" s="1"/>
  <c r="BN3" i="16" s="1"/>
  <c r="BM4" i="16"/>
  <c r="AX4" i="16"/>
  <c r="CK4" i="16" s="1"/>
  <c r="AW4" i="16"/>
  <c r="AV4" i="16"/>
  <c r="CI4" i="16" s="1"/>
  <c r="AU4" i="16"/>
  <c r="CH4" i="16" s="1"/>
  <c r="AT4" i="16"/>
  <c r="CG4" i="16" s="1"/>
  <c r="Y4" i="16"/>
  <c r="X4" i="16"/>
  <c r="X2" i="16" s="1"/>
  <c r="X3" i="16" s="1"/>
  <c r="W4" i="16"/>
  <c r="V4" i="16"/>
  <c r="V2" i="16" s="1"/>
  <c r="V3" i="16" s="1"/>
  <c r="U4" i="16"/>
  <c r="CC3" i="16"/>
  <c r="BE3" i="16"/>
  <c r="AO3" i="16"/>
  <c r="Y3" i="16"/>
  <c r="H3" i="16"/>
  <c r="G3" i="16"/>
  <c r="F3" i="16"/>
  <c r="E3" i="16"/>
  <c r="D3" i="16"/>
  <c r="CC2" i="16"/>
  <c r="CA2" i="16"/>
  <c r="CA3" i="16" s="1"/>
  <c r="BZ2" i="16"/>
  <c r="BZ3" i="16" s="1"/>
  <c r="BY2" i="16"/>
  <c r="BY3" i="16" s="1"/>
  <c r="BX2" i="16"/>
  <c r="BX3" i="16" s="1"/>
  <c r="BW2" i="16"/>
  <c r="BW3" i="16" s="1"/>
  <c r="BV2" i="16"/>
  <c r="BV3" i="16" s="1"/>
  <c r="BU2" i="16"/>
  <c r="BU3" i="16" s="1"/>
  <c r="BT2" i="16"/>
  <c r="BT3" i="16" s="1"/>
  <c r="BS2" i="16"/>
  <c r="BS3" i="16" s="1"/>
  <c r="BR2" i="16"/>
  <c r="BR3" i="16" s="1"/>
  <c r="BM2" i="16"/>
  <c r="BM3" i="16" s="1"/>
  <c r="BL2" i="16"/>
  <c r="BL3" i="16" s="1"/>
  <c r="BK2" i="16"/>
  <c r="BK3" i="16" s="1"/>
  <c r="BJ2" i="16"/>
  <c r="BJ3" i="16" s="1"/>
  <c r="BI2" i="16"/>
  <c r="BI3" i="16" s="1"/>
  <c r="BH2" i="16"/>
  <c r="BH3" i="16" s="1"/>
  <c r="BG2" i="16"/>
  <c r="BG3" i="16" s="1"/>
  <c r="BF2" i="16"/>
  <c r="BF3" i="16" s="1"/>
  <c r="BE2" i="16"/>
  <c r="BD2" i="16"/>
  <c r="BD3" i="16" s="1"/>
  <c r="BC2" i="16"/>
  <c r="BC3" i="16" s="1"/>
  <c r="BB2" i="16"/>
  <c r="BB3" i="16" s="1"/>
  <c r="BA2" i="16"/>
  <c r="BA3" i="16" s="1"/>
  <c r="AZ2" i="16"/>
  <c r="AZ3" i="16" s="1"/>
  <c r="AY2" i="16"/>
  <c r="AY3" i="16" s="1"/>
  <c r="AW2" i="16"/>
  <c r="CJ2" i="16" s="1"/>
  <c r="CJ3" i="16" s="1"/>
  <c r="AS2" i="16"/>
  <c r="AS3" i="16" s="1"/>
  <c r="AR2" i="16"/>
  <c r="AR3" i="16" s="1"/>
  <c r="AQ2" i="16"/>
  <c r="AQ3" i="16" s="1"/>
  <c r="AP2" i="16"/>
  <c r="AP3" i="16" s="1"/>
  <c r="AO2" i="16"/>
  <c r="AN2" i="16"/>
  <c r="AN3" i="16" s="1"/>
  <c r="AM2" i="16"/>
  <c r="AM3" i="16" s="1"/>
  <c r="AL2" i="16"/>
  <c r="AL3" i="16" s="1"/>
  <c r="AK2" i="16"/>
  <c r="AK3" i="16" s="1"/>
  <c r="AJ2" i="16"/>
  <c r="AJ3" i="16" s="1"/>
  <c r="AI2" i="16"/>
  <c r="AI3" i="16" s="1"/>
  <c r="AH2" i="16"/>
  <c r="AH3" i="16" s="1"/>
  <c r="AG2" i="16"/>
  <c r="AG3" i="16" s="1"/>
  <c r="AF2" i="16"/>
  <c r="AF3" i="16" s="1"/>
  <c r="AE2" i="16"/>
  <c r="AE3" i="16" s="1"/>
  <c r="AD3" i="16"/>
  <c r="AC2" i="16"/>
  <c r="AC3" i="16" s="1"/>
  <c r="AB2" i="16"/>
  <c r="AB3" i="16" s="1"/>
  <c r="AA2" i="16"/>
  <c r="AA3" i="16" s="1"/>
  <c r="Z2" i="16"/>
  <c r="Z3" i="16" s="1"/>
  <c r="Y2" i="16"/>
  <c r="U2" i="16"/>
  <c r="U3" i="16" s="1"/>
  <c r="T2" i="16"/>
  <c r="T3" i="16" s="1"/>
  <c r="S2" i="16"/>
  <c r="S3" i="16" s="1"/>
  <c r="R2" i="16"/>
  <c r="R3" i="16" s="1"/>
  <c r="Q2" i="16"/>
  <c r="Q3" i="16" s="1"/>
  <c r="P2" i="16"/>
  <c r="P3" i="16" s="1"/>
  <c r="O2" i="16"/>
  <c r="O3" i="16" s="1"/>
  <c r="N2" i="16"/>
  <c r="N3" i="16" s="1"/>
  <c r="M2" i="16"/>
  <c r="M3" i="16" s="1"/>
  <c r="L2" i="16"/>
  <c r="L3" i="16" s="1"/>
  <c r="K2" i="16"/>
  <c r="K3" i="16" s="1"/>
  <c r="J2" i="16"/>
  <c r="I2" i="16"/>
  <c r="H2" i="16"/>
  <c r="G2" i="16"/>
  <c r="F2" i="16"/>
  <c r="E2" i="16"/>
  <c r="D2" i="16"/>
  <c r="C2" i="16"/>
  <c r="B2" i="16"/>
  <c r="CG18" i="13" l="1"/>
  <c r="CK18" i="13"/>
  <c r="CH18" i="13"/>
  <c r="CI18" i="13"/>
  <c r="CJ18" i="13"/>
  <c r="CK8" i="16"/>
  <c r="CK32" i="16"/>
  <c r="CK19" i="16"/>
  <c r="CK49" i="16"/>
  <c r="CK35" i="16"/>
  <c r="CK45" i="16"/>
  <c r="CF2" i="18"/>
  <c r="BQ2" i="18"/>
  <c r="CJ5" i="18"/>
  <c r="CJ6" i="18"/>
  <c r="CJ9" i="18"/>
  <c r="BM2" i="18"/>
  <c r="BM3" i="18" s="1"/>
  <c r="CJ20" i="18"/>
  <c r="CG14" i="18"/>
  <c r="CG15" i="18"/>
  <c r="CK15" i="18"/>
  <c r="CG18" i="18"/>
  <c r="CK18" i="18"/>
  <c r="CH4" i="18"/>
  <c r="Y2" i="18"/>
  <c r="Y3" i="18" s="1"/>
  <c r="BO2" i="18"/>
  <c r="BO3" i="18" s="1"/>
  <c r="CC2" i="18"/>
  <c r="CC3" i="18" s="1"/>
  <c r="BQ3" i="18"/>
  <c r="CG12" i="18"/>
  <c r="CH13" i="18"/>
  <c r="CH15" i="18"/>
  <c r="CI6" i="18"/>
  <c r="CG6" i="18"/>
  <c r="CI7" i="18"/>
  <c r="CI9" i="18"/>
  <c r="CI12" i="18"/>
  <c r="T3" i="18"/>
  <c r="CH5" i="18"/>
  <c r="CH10" i="18"/>
  <c r="CG21" i="18"/>
  <c r="CK21" i="18"/>
  <c r="CG5" i="18"/>
  <c r="CK5" i="18"/>
  <c r="CK6" i="18"/>
  <c r="CG8" i="18"/>
  <c r="CK8" i="18"/>
  <c r="CG10" i="18"/>
  <c r="CK10" i="18"/>
  <c r="CJ11" i="18"/>
  <c r="CH11" i="18"/>
  <c r="CJ14" i="18"/>
  <c r="CH16" i="18"/>
  <c r="CH17" i="18"/>
  <c r="CH18" i="18"/>
  <c r="CH19" i="18"/>
  <c r="CH20" i="18"/>
  <c r="CH21" i="18"/>
  <c r="CG4" i="18"/>
  <c r="CK4" i="18"/>
  <c r="W2" i="18"/>
  <c r="W3" i="18" s="1"/>
  <c r="CK12" i="18"/>
  <c r="CG13" i="18"/>
  <c r="CK13" i="18"/>
  <c r="CK14" i="18"/>
  <c r="CI15" i="18"/>
  <c r="CI17" i="18"/>
  <c r="CI20" i="18"/>
  <c r="CI21" i="18"/>
  <c r="AS3" i="18"/>
  <c r="CI4" i="18"/>
  <c r="CG7" i="18"/>
  <c r="CK7" i="18"/>
  <c r="CI8" i="18"/>
  <c r="CG9" i="18"/>
  <c r="CK9" i="18"/>
  <c r="CI10" i="18"/>
  <c r="CJ13" i="18"/>
  <c r="CI14" i="18"/>
  <c r="CJ15" i="18"/>
  <c r="CG19" i="18"/>
  <c r="CK19" i="18"/>
  <c r="O3" i="18"/>
  <c r="AD3" i="18"/>
  <c r="AW2" i="18"/>
  <c r="CJ2" i="18" s="1"/>
  <c r="CJ3" i="18" s="1"/>
  <c r="BB3" i="18"/>
  <c r="CJ4" i="18"/>
  <c r="CI5" i="18"/>
  <c r="CH6" i="18"/>
  <c r="CH7" i="18"/>
  <c r="CJ8" i="18"/>
  <c r="CH9" i="18"/>
  <c r="CJ10" i="18"/>
  <c r="CI11" i="18"/>
  <c r="CH12" i="18"/>
  <c r="CG16" i="18"/>
  <c r="CK16" i="18"/>
  <c r="AI3" i="18"/>
  <c r="BG3" i="18"/>
  <c r="BV3" i="18"/>
  <c r="CF3" i="18"/>
  <c r="CJ17" i="18"/>
  <c r="CI18" i="18"/>
  <c r="CI19" i="18"/>
  <c r="AN3" i="18"/>
  <c r="AZ3" i="18"/>
  <c r="BL3" i="18"/>
  <c r="CA3" i="18"/>
  <c r="CJ7" i="18"/>
  <c r="CH8" i="18"/>
  <c r="CG11" i="18"/>
  <c r="CK11" i="18"/>
  <c r="CJ12" i="18"/>
  <c r="CI13" i="18"/>
  <c r="CH14" i="18"/>
  <c r="CI16" i="18"/>
  <c r="CG17" i="18"/>
  <c r="CK17" i="18"/>
  <c r="CJ18" i="18"/>
  <c r="CJ19" i="18"/>
  <c r="CG20" i="18"/>
  <c r="CK20" i="18"/>
  <c r="CJ21" i="18"/>
  <c r="AT2" i="18"/>
  <c r="AX2" i="18"/>
  <c r="AU2" i="18"/>
  <c r="AV2" i="18"/>
  <c r="CF2" i="16"/>
  <c r="CF3" i="16" s="1"/>
  <c r="CK6" i="16"/>
  <c r="AW3" i="16"/>
  <c r="AT2" i="16"/>
  <c r="AX2" i="16"/>
  <c r="CK2" i="16" s="1"/>
  <c r="AU2" i="16"/>
  <c r="AV2" i="16"/>
  <c r="CK50" i="16" l="1"/>
  <c r="CK22" i="18"/>
  <c r="AW3" i="18"/>
  <c r="AU3" i="18"/>
  <c r="CH2" i="18"/>
  <c r="CH3" i="18" s="1"/>
  <c r="AX3" i="18"/>
  <c r="CK2" i="18"/>
  <c r="CK3" i="18" s="1"/>
  <c r="AT3" i="18"/>
  <c r="CG2" i="18"/>
  <c r="CG3" i="18" s="1"/>
  <c r="AV3" i="18"/>
  <c r="CI2" i="18"/>
  <c r="CI3" i="18" s="1"/>
  <c r="AU3" i="16"/>
  <c r="CH2" i="16"/>
  <c r="CH3" i="16" s="1"/>
  <c r="AX3" i="16"/>
  <c r="CK3" i="16"/>
  <c r="AT3" i="16"/>
  <c r="CG2" i="16"/>
  <c r="CG3" i="16" s="1"/>
  <c r="AV3" i="16"/>
  <c r="CI2" i="16"/>
  <c r="CI3" i="16" s="1"/>
  <c r="CF14" i="12" l="1"/>
  <c r="CE14" i="12"/>
  <c r="CD14" i="12"/>
  <c r="CC14" i="12"/>
  <c r="CB14" i="12"/>
  <c r="BQ14" i="12"/>
  <c r="BP14" i="12"/>
  <c r="BO14" i="12"/>
  <c r="BN14" i="12"/>
  <c r="BM14" i="12"/>
  <c r="AX14" i="12"/>
  <c r="CK14" i="12" s="1"/>
  <c r="AW14" i="12"/>
  <c r="AV14" i="12"/>
  <c r="AU14" i="12"/>
  <c r="AT14" i="12"/>
  <c r="CG14" i="12" s="1"/>
  <c r="Y14" i="12"/>
  <c r="X14" i="12"/>
  <c r="W14" i="12"/>
  <c r="V14" i="12"/>
  <c r="U14" i="12"/>
  <c r="U5" i="13"/>
  <c r="V5" i="13"/>
  <c r="W5" i="13"/>
  <c r="X5" i="13"/>
  <c r="Y5" i="13"/>
  <c r="U6" i="13"/>
  <c r="V6" i="13"/>
  <c r="W6" i="13"/>
  <c r="X6" i="13"/>
  <c r="Y6" i="13"/>
  <c r="U7" i="13"/>
  <c r="V7" i="13"/>
  <c r="W7" i="13"/>
  <c r="X7" i="13"/>
  <c r="Y7" i="13"/>
  <c r="U8" i="13"/>
  <c r="V8" i="13"/>
  <c r="W8" i="13"/>
  <c r="X8" i="13"/>
  <c r="Y8" i="13"/>
  <c r="U9" i="13"/>
  <c r="V9" i="13"/>
  <c r="W9" i="13"/>
  <c r="X9" i="13"/>
  <c r="Y9" i="13"/>
  <c r="U10" i="13"/>
  <c r="V10" i="13"/>
  <c r="W10" i="13"/>
  <c r="X10" i="13"/>
  <c r="Y10" i="13"/>
  <c r="U11" i="13"/>
  <c r="V11" i="13"/>
  <c r="W11" i="13"/>
  <c r="X11" i="13"/>
  <c r="Y11" i="13"/>
  <c r="U12" i="13"/>
  <c r="V12" i="13"/>
  <c r="W12" i="13"/>
  <c r="X12" i="13"/>
  <c r="Y12" i="13"/>
  <c r="U13" i="13"/>
  <c r="V13" i="13"/>
  <c r="W13" i="13"/>
  <c r="X13" i="13"/>
  <c r="Y13" i="13"/>
  <c r="U14" i="13"/>
  <c r="V14" i="13"/>
  <c r="W14" i="13"/>
  <c r="X14" i="13"/>
  <c r="Y14" i="13"/>
  <c r="U16" i="13"/>
  <c r="V16" i="13"/>
  <c r="W16" i="13"/>
  <c r="X16" i="13"/>
  <c r="Y16" i="13"/>
  <c r="W4" i="13"/>
  <c r="V4" i="13"/>
  <c r="U4" i="13"/>
  <c r="X4" i="13"/>
  <c r="Y4" i="13"/>
  <c r="AT5" i="13"/>
  <c r="AU5" i="13"/>
  <c r="AV5" i="13"/>
  <c r="AW5" i="13"/>
  <c r="AX5" i="13"/>
  <c r="AT6" i="13"/>
  <c r="AU6" i="13"/>
  <c r="AV6" i="13"/>
  <c r="AW6" i="13"/>
  <c r="AX6" i="13"/>
  <c r="AT7" i="13"/>
  <c r="AU7" i="13"/>
  <c r="AV7" i="13"/>
  <c r="AW7" i="13"/>
  <c r="AX7" i="13"/>
  <c r="AT8" i="13"/>
  <c r="AU8" i="13"/>
  <c r="AV8" i="13"/>
  <c r="AW8" i="13"/>
  <c r="AX8" i="13"/>
  <c r="AT9" i="13"/>
  <c r="AU9" i="13"/>
  <c r="AV9" i="13"/>
  <c r="AW9" i="13"/>
  <c r="AX9" i="13"/>
  <c r="AT10" i="13"/>
  <c r="AU10" i="13"/>
  <c r="AV10" i="13"/>
  <c r="AW10" i="13"/>
  <c r="AX10" i="13"/>
  <c r="AT11" i="13"/>
  <c r="AU11" i="13"/>
  <c r="AV11" i="13"/>
  <c r="AW11" i="13"/>
  <c r="AX11" i="13"/>
  <c r="AT12" i="13"/>
  <c r="AU12" i="13"/>
  <c r="AV12" i="13"/>
  <c r="AW12" i="13"/>
  <c r="AX12" i="13"/>
  <c r="AT13" i="13"/>
  <c r="AU13" i="13"/>
  <c r="AV13" i="13"/>
  <c r="AW13" i="13"/>
  <c r="AX13" i="13"/>
  <c r="AT14" i="13"/>
  <c r="AU14" i="13"/>
  <c r="AV14" i="13"/>
  <c r="AW14" i="13"/>
  <c r="AX14" i="13"/>
  <c r="AT16" i="13"/>
  <c r="AU16" i="13"/>
  <c r="AV16" i="13"/>
  <c r="AW16" i="13"/>
  <c r="AX16" i="13"/>
  <c r="AV4" i="13"/>
  <c r="AU4" i="13"/>
  <c r="AT4" i="13"/>
  <c r="AW4" i="13"/>
  <c r="AX4" i="13"/>
  <c r="BM5" i="13"/>
  <c r="BN5" i="13"/>
  <c r="BO5" i="13"/>
  <c r="BP5" i="13"/>
  <c r="BQ5" i="13"/>
  <c r="BM6" i="13"/>
  <c r="BN6" i="13"/>
  <c r="BO6" i="13"/>
  <c r="BP6" i="13"/>
  <c r="BQ6" i="13"/>
  <c r="BM7" i="13"/>
  <c r="BN7" i="13"/>
  <c r="BO7" i="13"/>
  <c r="BP7" i="13"/>
  <c r="BQ7" i="13"/>
  <c r="BM8" i="13"/>
  <c r="BN8" i="13"/>
  <c r="BO8" i="13"/>
  <c r="BP8" i="13"/>
  <c r="BQ8" i="13"/>
  <c r="BM9" i="13"/>
  <c r="BN9" i="13"/>
  <c r="BO9" i="13"/>
  <c r="BP9" i="13"/>
  <c r="BQ9" i="13"/>
  <c r="BM10" i="13"/>
  <c r="BN10" i="13"/>
  <c r="BO10" i="13"/>
  <c r="BP10" i="13"/>
  <c r="BQ10" i="13"/>
  <c r="BM11" i="13"/>
  <c r="BN11" i="13"/>
  <c r="BO11" i="13"/>
  <c r="BP11" i="13"/>
  <c r="BQ11" i="13"/>
  <c r="BM12" i="13"/>
  <c r="BN12" i="13"/>
  <c r="BO12" i="13"/>
  <c r="BP12" i="13"/>
  <c r="BQ12" i="13"/>
  <c r="BM13" i="13"/>
  <c r="BN13" i="13"/>
  <c r="BO13" i="13"/>
  <c r="BP13" i="13"/>
  <c r="BQ13" i="13"/>
  <c r="BM14" i="13"/>
  <c r="BN14" i="13"/>
  <c r="BO14" i="13"/>
  <c r="BP14" i="13"/>
  <c r="BQ14" i="13"/>
  <c r="BM16" i="13"/>
  <c r="BN16" i="13"/>
  <c r="BO16" i="13"/>
  <c r="BP16" i="13"/>
  <c r="BQ16" i="13"/>
  <c r="BO4" i="13"/>
  <c r="BN4" i="13"/>
  <c r="BM4" i="13"/>
  <c r="BP4" i="13"/>
  <c r="BQ4" i="13"/>
  <c r="CB5" i="13"/>
  <c r="CC5" i="13"/>
  <c r="CD5" i="13"/>
  <c r="CI5" i="13" s="1"/>
  <c r="CE5" i="13"/>
  <c r="CF5" i="13"/>
  <c r="CB6" i="13"/>
  <c r="CC6" i="13"/>
  <c r="CH6" i="13" s="1"/>
  <c r="CD6" i="13"/>
  <c r="CE6" i="13"/>
  <c r="CF6" i="13"/>
  <c r="CB7" i="13"/>
  <c r="CC7" i="13"/>
  <c r="CD7" i="13"/>
  <c r="CE7" i="13"/>
  <c r="CF7" i="13"/>
  <c r="CB8" i="13"/>
  <c r="CC8" i="13"/>
  <c r="CD8" i="13"/>
  <c r="CE8" i="13"/>
  <c r="CJ8" i="13" s="1"/>
  <c r="CF8" i="13"/>
  <c r="CB9" i="13"/>
  <c r="CC9" i="13"/>
  <c r="CD9" i="13"/>
  <c r="CI9" i="13" s="1"/>
  <c r="CE9" i="13"/>
  <c r="CF9" i="13"/>
  <c r="CB10" i="13"/>
  <c r="CC10" i="13"/>
  <c r="CD10" i="13"/>
  <c r="CE10" i="13"/>
  <c r="CF10" i="13"/>
  <c r="CB11" i="13"/>
  <c r="CC11" i="13"/>
  <c r="CD11" i="13"/>
  <c r="CE11" i="13"/>
  <c r="CF11" i="13"/>
  <c r="CK11" i="13" s="1"/>
  <c r="CB12" i="13"/>
  <c r="CC12" i="13"/>
  <c r="CD12" i="13"/>
  <c r="CE12" i="13"/>
  <c r="CF12" i="13"/>
  <c r="CK12" i="13" s="1"/>
  <c r="CB13" i="13"/>
  <c r="CC13" i="13"/>
  <c r="CD13" i="13"/>
  <c r="CE13" i="13"/>
  <c r="CF13" i="13"/>
  <c r="CB14" i="13"/>
  <c r="CG14" i="13" s="1"/>
  <c r="CC14" i="13"/>
  <c r="CD14" i="13"/>
  <c r="CE14" i="13"/>
  <c r="CF14" i="13"/>
  <c r="CK14" i="13" s="1"/>
  <c r="CB16" i="13"/>
  <c r="CC16" i="13"/>
  <c r="CD16" i="13"/>
  <c r="CE16" i="13"/>
  <c r="CF16" i="13"/>
  <c r="CD4" i="13"/>
  <c r="CC4" i="13"/>
  <c r="CB4" i="13"/>
  <c r="CE4" i="13"/>
  <c r="CF4" i="13"/>
  <c r="CK4" i="13" s="1"/>
  <c r="CH5" i="13"/>
  <c r="CJ5" i="13"/>
  <c r="CG6" i="13"/>
  <c r="CJ6" i="13"/>
  <c r="CK6" i="13"/>
  <c r="CG7" i="13"/>
  <c r="CI7" i="13"/>
  <c r="CJ7" i="13"/>
  <c r="CK7" i="13"/>
  <c r="CH8" i="13"/>
  <c r="CI8" i="13"/>
  <c r="CG9" i="13"/>
  <c r="CH9" i="13"/>
  <c r="CK9" i="13"/>
  <c r="CG10" i="13"/>
  <c r="CI10" i="13"/>
  <c r="CJ10" i="13"/>
  <c r="CK10" i="13"/>
  <c r="CG11" i="13"/>
  <c r="CH11" i="13"/>
  <c r="CI11" i="13"/>
  <c r="CG12" i="13"/>
  <c r="CH12" i="13"/>
  <c r="CI12" i="13"/>
  <c r="CH13" i="13"/>
  <c r="CI13" i="13"/>
  <c r="CJ13" i="13"/>
  <c r="CH14" i="13"/>
  <c r="CI14" i="13"/>
  <c r="CG16" i="13"/>
  <c r="CI16" i="13"/>
  <c r="CJ16" i="13"/>
  <c r="CK16" i="13"/>
  <c r="CG4" i="13"/>
  <c r="CB5" i="12"/>
  <c r="CC5" i="12"/>
  <c r="CD5" i="12"/>
  <c r="CE5" i="12"/>
  <c r="CF5" i="12"/>
  <c r="CB6" i="12"/>
  <c r="CC6" i="12"/>
  <c r="CD6" i="12"/>
  <c r="CE6" i="12"/>
  <c r="CF6" i="12"/>
  <c r="CB7" i="12"/>
  <c r="CC7" i="12"/>
  <c r="CD7" i="12"/>
  <c r="CE7" i="12"/>
  <c r="CF7" i="12"/>
  <c r="CB8" i="12"/>
  <c r="CC8" i="12"/>
  <c r="CD8" i="12"/>
  <c r="CE8" i="12"/>
  <c r="CF8" i="12"/>
  <c r="CB9" i="12"/>
  <c r="CC9" i="12"/>
  <c r="CD9" i="12"/>
  <c r="CE9" i="12"/>
  <c r="CF9" i="12"/>
  <c r="CB10" i="12"/>
  <c r="CC10" i="12"/>
  <c r="CD10" i="12"/>
  <c r="CE10" i="12"/>
  <c r="CF10" i="12"/>
  <c r="CB11" i="12"/>
  <c r="CC11" i="12"/>
  <c r="CD11" i="12"/>
  <c r="CE11" i="12"/>
  <c r="CF11" i="12"/>
  <c r="CD4" i="12"/>
  <c r="CC4" i="12"/>
  <c r="CB4" i="12"/>
  <c r="CE4" i="12"/>
  <c r="CF4" i="12"/>
  <c r="BM5" i="12"/>
  <c r="BN5" i="12"/>
  <c r="BO5" i="12"/>
  <c r="BP5" i="12"/>
  <c r="BQ5" i="12"/>
  <c r="BM6" i="12"/>
  <c r="BN6" i="12"/>
  <c r="BO6" i="12"/>
  <c r="BP6" i="12"/>
  <c r="BQ6" i="12"/>
  <c r="BM7" i="12"/>
  <c r="BN7" i="12"/>
  <c r="BO7" i="12"/>
  <c r="BP7" i="12"/>
  <c r="BQ7" i="12"/>
  <c r="BM8" i="12"/>
  <c r="BN8" i="12"/>
  <c r="BO8" i="12"/>
  <c r="BP8" i="12"/>
  <c r="BQ8" i="12"/>
  <c r="BM9" i="12"/>
  <c r="BN9" i="12"/>
  <c r="BO9" i="12"/>
  <c r="BP9" i="12"/>
  <c r="BQ9" i="12"/>
  <c r="BM10" i="12"/>
  <c r="BN10" i="12"/>
  <c r="BO10" i="12"/>
  <c r="BP10" i="12"/>
  <c r="BQ10" i="12"/>
  <c r="BM11" i="12"/>
  <c r="BN11" i="12"/>
  <c r="BO11" i="12"/>
  <c r="BP11" i="12"/>
  <c r="BQ11" i="12"/>
  <c r="BO4" i="12"/>
  <c r="BN4" i="12"/>
  <c r="BM4" i="12"/>
  <c r="BP4" i="12"/>
  <c r="BQ4" i="12"/>
  <c r="AT5" i="12"/>
  <c r="CG5" i="12" s="1"/>
  <c r="AU5" i="12"/>
  <c r="CH5" i="12" s="1"/>
  <c r="AV5" i="12"/>
  <c r="AW5" i="12"/>
  <c r="CJ5" i="12" s="1"/>
  <c r="AX5" i="12"/>
  <c r="CK5" i="12" s="1"/>
  <c r="AT6" i="12"/>
  <c r="CG6" i="12" s="1"/>
  <c r="AU6" i="12"/>
  <c r="AV6" i="12"/>
  <c r="CI6" i="12" s="1"/>
  <c r="AW6" i="12"/>
  <c r="CJ6" i="12" s="1"/>
  <c r="AX6" i="12"/>
  <c r="CK6" i="12" s="1"/>
  <c r="AT7" i="12"/>
  <c r="CG7" i="12" s="1"/>
  <c r="AU7" i="12"/>
  <c r="CH7" i="12" s="1"/>
  <c r="AV7" i="12"/>
  <c r="AW7" i="12"/>
  <c r="CJ7" i="12" s="1"/>
  <c r="AX7" i="12"/>
  <c r="CK7" i="12" s="1"/>
  <c r="AT8" i="12"/>
  <c r="CG8" i="12" s="1"/>
  <c r="AU8" i="12"/>
  <c r="AV8" i="12"/>
  <c r="CI8" i="12" s="1"/>
  <c r="AW8" i="12"/>
  <c r="CJ8" i="12" s="1"/>
  <c r="AX8" i="12"/>
  <c r="CK8" i="12" s="1"/>
  <c r="AT9" i="12"/>
  <c r="CG9" i="12" s="1"/>
  <c r="AU9" i="12"/>
  <c r="CH9" i="12" s="1"/>
  <c r="AV9" i="12"/>
  <c r="CI9" i="12" s="1"/>
  <c r="AW9" i="12"/>
  <c r="AX9" i="12"/>
  <c r="CK9" i="12" s="1"/>
  <c r="AT10" i="12"/>
  <c r="CG10" i="12" s="1"/>
  <c r="AU10" i="12"/>
  <c r="CH10" i="12" s="1"/>
  <c r="AV10" i="12"/>
  <c r="AW10" i="12"/>
  <c r="CJ10" i="12" s="1"/>
  <c r="AX10" i="12"/>
  <c r="CK10" i="12" s="1"/>
  <c r="AT11" i="12"/>
  <c r="CG11" i="12" s="1"/>
  <c r="AU11" i="12"/>
  <c r="AV11" i="12"/>
  <c r="CI11" i="12" s="1"/>
  <c r="AW11" i="12"/>
  <c r="CJ11" i="12" s="1"/>
  <c r="AX11" i="12"/>
  <c r="CK11" i="12" s="1"/>
  <c r="AV4" i="12"/>
  <c r="CI4" i="12" s="1"/>
  <c r="AU4" i="12"/>
  <c r="AT4" i="12"/>
  <c r="CG4" i="12" s="1"/>
  <c r="AW4" i="12"/>
  <c r="CJ4" i="12" s="1"/>
  <c r="AX4" i="12"/>
  <c r="CK4" i="12" s="1"/>
  <c r="U5" i="12"/>
  <c r="V5" i="12"/>
  <c r="W5" i="12"/>
  <c r="X5" i="12"/>
  <c r="Y5" i="12"/>
  <c r="U6" i="12"/>
  <c r="V6" i="12"/>
  <c r="W6" i="12"/>
  <c r="X6" i="12"/>
  <c r="Y6" i="12"/>
  <c r="U7" i="12"/>
  <c r="V7" i="12"/>
  <c r="W7" i="12"/>
  <c r="X7" i="12"/>
  <c r="Y7" i="12"/>
  <c r="U8" i="12"/>
  <c r="V8" i="12"/>
  <c r="W8" i="12"/>
  <c r="X8" i="12"/>
  <c r="Y8" i="12"/>
  <c r="U9" i="12"/>
  <c r="V9" i="12"/>
  <c r="W9" i="12"/>
  <c r="X9" i="12"/>
  <c r="Y9" i="12"/>
  <c r="U10" i="12"/>
  <c r="V10" i="12"/>
  <c r="W10" i="12"/>
  <c r="X10" i="12"/>
  <c r="Y10" i="12"/>
  <c r="U11" i="12"/>
  <c r="V11" i="12"/>
  <c r="W11" i="12"/>
  <c r="X11" i="12"/>
  <c r="Y11" i="12"/>
  <c r="W4" i="12"/>
  <c r="V4" i="12"/>
  <c r="U4" i="12"/>
  <c r="X4" i="12"/>
  <c r="Y4" i="12"/>
  <c r="CH21" i="10"/>
  <c r="CF21" i="10"/>
  <c r="CE21" i="10"/>
  <c r="CD21" i="10"/>
  <c r="CC21" i="10"/>
  <c r="CB21" i="10"/>
  <c r="BQ21" i="10"/>
  <c r="BP21" i="10"/>
  <c r="BO21" i="10"/>
  <c r="BN21" i="10"/>
  <c r="BM21" i="10"/>
  <c r="AX21" i="10"/>
  <c r="CK21" i="10" s="1"/>
  <c r="AW21" i="10"/>
  <c r="CJ21" i="10" s="1"/>
  <c r="AV21" i="10"/>
  <c r="CI21" i="10" s="1"/>
  <c r="AU21" i="10"/>
  <c r="AT21" i="10"/>
  <c r="CG21" i="10" s="1"/>
  <c r="Y21" i="10"/>
  <c r="X21" i="10"/>
  <c r="W21" i="10"/>
  <c r="V21" i="10"/>
  <c r="U21" i="10"/>
  <c r="CI20" i="10"/>
  <c r="CF20" i="10"/>
  <c r="CE20" i="10"/>
  <c r="CD20" i="10"/>
  <c r="CC20" i="10"/>
  <c r="CB20" i="10"/>
  <c r="BQ20" i="10"/>
  <c r="BP20" i="10"/>
  <c r="BO20" i="10"/>
  <c r="BN20" i="10"/>
  <c r="BM20" i="10"/>
  <c r="AX20" i="10"/>
  <c r="CK20" i="10" s="1"/>
  <c r="AW20" i="10"/>
  <c r="CJ20" i="10" s="1"/>
  <c r="AV20" i="10"/>
  <c r="AU20" i="10"/>
  <c r="CH20" i="10" s="1"/>
  <c r="AT20" i="10"/>
  <c r="CG20" i="10" s="1"/>
  <c r="Y20" i="10"/>
  <c r="X20" i="10"/>
  <c r="W20" i="10"/>
  <c r="V20" i="10"/>
  <c r="U20" i="10"/>
  <c r="CH19" i="10"/>
  <c r="CF19" i="10"/>
  <c r="CE19" i="10"/>
  <c r="CD19" i="10"/>
  <c r="CC19" i="10"/>
  <c r="CB19" i="10"/>
  <c r="BQ19" i="10"/>
  <c r="BP19" i="10"/>
  <c r="CJ19" i="10" s="1"/>
  <c r="BO19" i="10"/>
  <c r="BN19" i="10"/>
  <c r="BM19" i="10"/>
  <c r="AX19" i="10"/>
  <c r="CK19" i="10" s="1"/>
  <c r="AW19" i="10"/>
  <c r="AV19" i="10"/>
  <c r="CI19" i="10" s="1"/>
  <c r="AU19" i="10"/>
  <c r="AT19" i="10"/>
  <c r="CG19" i="10" s="1"/>
  <c r="Y19" i="10"/>
  <c r="X19" i="10"/>
  <c r="W19" i="10"/>
  <c r="V19" i="10"/>
  <c r="U19" i="10"/>
  <c r="CJ18" i="10"/>
  <c r="CF18" i="10"/>
  <c r="CE18" i="10"/>
  <c r="CD18" i="10"/>
  <c r="CC18" i="10"/>
  <c r="CB18" i="10"/>
  <c r="BQ18" i="10"/>
  <c r="BP18" i="10"/>
  <c r="BO18" i="10"/>
  <c r="BN18" i="10"/>
  <c r="BM18" i="10"/>
  <c r="AX18" i="10"/>
  <c r="CK18" i="10" s="1"/>
  <c r="AW18" i="10"/>
  <c r="AV18" i="10"/>
  <c r="CI18" i="10" s="1"/>
  <c r="AU18" i="10"/>
  <c r="CH18" i="10" s="1"/>
  <c r="AT18" i="10"/>
  <c r="CG18" i="10" s="1"/>
  <c r="Y18" i="10"/>
  <c r="X18" i="10"/>
  <c r="W18" i="10"/>
  <c r="V18" i="10"/>
  <c r="U18" i="10"/>
  <c r="CK17" i="10"/>
  <c r="CG17" i="10"/>
  <c r="CF17" i="10"/>
  <c r="CE17" i="10"/>
  <c r="CD17" i="10"/>
  <c r="CC17" i="10"/>
  <c r="CB17" i="10"/>
  <c r="BQ17" i="10"/>
  <c r="BP17" i="10"/>
  <c r="BO17" i="10"/>
  <c r="BN17" i="10"/>
  <c r="BM17" i="10"/>
  <c r="AX17" i="10"/>
  <c r="AW17" i="10"/>
  <c r="CJ17" i="10" s="1"/>
  <c r="AV17" i="10"/>
  <c r="CI17" i="10" s="1"/>
  <c r="AU17" i="10"/>
  <c r="CH17" i="10" s="1"/>
  <c r="AT17" i="10"/>
  <c r="Y17" i="10"/>
  <c r="X17" i="10"/>
  <c r="W17" i="10"/>
  <c r="V17" i="10"/>
  <c r="U17" i="10"/>
  <c r="CH16" i="10"/>
  <c r="CF16" i="10"/>
  <c r="CE16" i="10"/>
  <c r="CD16" i="10"/>
  <c r="CI16" i="10" s="1"/>
  <c r="CC16" i="10"/>
  <c r="CB16" i="10"/>
  <c r="BQ16" i="10"/>
  <c r="BP16" i="10"/>
  <c r="CJ16" i="10" s="1"/>
  <c r="BO16" i="10"/>
  <c r="BN16" i="10"/>
  <c r="BM16" i="10"/>
  <c r="AX16" i="10"/>
  <c r="CK16" i="10" s="1"/>
  <c r="AW16" i="10"/>
  <c r="AV16" i="10"/>
  <c r="AU16" i="10"/>
  <c r="AT16" i="10"/>
  <c r="CG16" i="10" s="1"/>
  <c r="Y16" i="10"/>
  <c r="X16" i="10"/>
  <c r="W16" i="10"/>
  <c r="V16" i="10"/>
  <c r="U16" i="10"/>
  <c r="CH15" i="10"/>
  <c r="CF15" i="10"/>
  <c r="CE15" i="10"/>
  <c r="CD15" i="10"/>
  <c r="CI15" i="10" s="1"/>
  <c r="CC15" i="10"/>
  <c r="CB15" i="10"/>
  <c r="BQ15" i="10"/>
  <c r="BP15" i="10"/>
  <c r="CJ15" i="10" s="1"/>
  <c r="BO15" i="10"/>
  <c r="BN15" i="10"/>
  <c r="BM15" i="10"/>
  <c r="AX15" i="10"/>
  <c r="CK15" i="10" s="1"/>
  <c r="AW15" i="10"/>
  <c r="AV15" i="10"/>
  <c r="AU15" i="10"/>
  <c r="AT15" i="10"/>
  <c r="CG15" i="10" s="1"/>
  <c r="Y15" i="10"/>
  <c r="X15" i="10"/>
  <c r="W15" i="10"/>
  <c r="V15" i="10"/>
  <c r="U15" i="10"/>
  <c r="CK14" i="10"/>
  <c r="CG14" i="10"/>
  <c r="CF14" i="10"/>
  <c r="CE14" i="10"/>
  <c r="CD14" i="10"/>
  <c r="CC14" i="10"/>
  <c r="CB14" i="10"/>
  <c r="BQ14" i="10"/>
  <c r="BP14" i="10"/>
  <c r="BO14" i="10"/>
  <c r="BN14" i="10"/>
  <c r="BM14" i="10"/>
  <c r="AX14" i="10"/>
  <c r="AW14" i="10"/>
  <c r="CJ14" i="10" s="1"/>
  <c r="AV14" i="10"/>
  <c r="CI14" i="10" s="1"/>
  <c r="AU14" i="10"/>
  <c r="CH14" i="10" s="1"/>
  <c r="AT14" i="10"/>
  <c r="Y14" i="10"/>
  <c r="X14" i="10"/>
  <c r="W14" i="10"/>
  <c r="V14" i="10"/>
  <c r="U14" i="10"/>
  <c r="CH13" i="10"/>
  <c r="CF13" i="10"/>
  <c r="CE13" i="10"/>
  <c r="CD13" i="10"/>
  <c r="CC13" i="10"/>
  <c r="CB13" i="10"/>
  <c r="BQ13" i="10"/>
  <c r="BP13" i="10"/>
  <c r="BO13" i="10"/>
  <c r="BN13" i="10"/>
  <c r="BM13" i="10"/>
  <c r="AX13" i="10"/>
  <c r="CK13" i="10" s="1"/>
  <c r="AW13" i="10"/>
  <c r="CJ13" i="10" s="1"/>
  <c r="AV13" i="10"/>
  <c r="CI13" i="10" s="1"/>
  <c r="AU13" i="10"/>
  <c r="AT13" i="10"/>
  <c r="CG13" i="10" s="1"/>
  <c r="Y13" i="10"/>
  <c r="X13" i="10"/>
  <c r="W13" i="10"/>
  <c r="V13" i="10"/>
  <c r="U13" i="10"/>
  <c r="CH12" i="10"/>
  <c r="CF12" i="10"/>
  <c r="CE12" i="10"/>
  <c r="CD12" i="10"/>
  <c r="CI12" i="10" s="1"/>
  <c r="CC12" i="10"/>
  <c r="CB12" i="10"/>
  <c r="BQ12" i="10"/>
  <c r="BP12" i="10"/>
  <c r="CJ12" i="10" s="1"/>
  <c r="BO12" i="10"/>
  <c r="BN12" i="10"/>
  <c r="BM12" i="10"/>
  <c r="AX12" i="10"/>
  <c r="CK12" i="10" s="1"/>
  <c r="AW12" i="10"/>
  <c r="AV12" i="10"/>
  <c r="AU12" i="10"/>
  <c r="AT12" i="10"/>
  <c r="CG12" i="10" s="1"/>
  <c r="Y12" i="10"/>
  <c r="X12" i="10"/>
  <c r="W12" i="10"/>
  <c r="V12" i="10"/>
  <c r="U12" i="10"/>
  <c r="CI11" i="10"/>
  <c r="CF11" i="10"/>
  <c r="CE11" i="10"/>
  <c r="CJ11" i="10" s="1"/>
  <c r="CD11" i="10"/>
  <c r="CC11" i="10"/>
  <c r="CB11" i="10"/>
  <c r="BQ11" i="10"/>
  <c r="CK11" i="10" s="1"/>
  <c r="BP11" i="10"/>
  <c r="BO11" i="10"/>
  <c r="BN11" i="10"/>
  <c r="BM11" i="10"/>
  <c r="CG11" i="10" s="1"/>
  <c r="AX11" i="10"/>
  <c r="AW11" i="10"/>
  <c r="AV11" i="10"/>
  <c r="AU11" i="10"/>
  <c r="CH11" i="10" s="1"/>
  <c r="AT11" i="10"/>
  <c r="Y11" i="10"/>
  <c r="X11" i="10"/>
  <c r="W11" i="10"/>
  <c r="V11" i="10"/>
  <c r="U11" i="10"/>
  <c r="CF10" i="10"/>
  <c r="CE10" i="10"/>
  <c r="CD10" i="10"/>
  <c r="CI10" i="10" s="1"/>
  <c r="CC10" i="10"/>
  <c r="CB10" i="10"/>
  <c r="BQ10" i="10"/>
  <c r="BP10" i="10"/>
  <c r="BO10" i="10"/>
  <c r="BN10" i="10"/>
  <c r="BM10" i="10"/>
  <c r="AX10" i="10"/>
  <c r="CK10" i="10" s="1"/>
  <c r="AW10" i="10"/>
  <c r="CJ10" i="10" s="1"/>
  <c r="AV10" i="10"/>
  <c r="AU10" i="10"/>
  <c r="CH10" i="10" s="1"/>
  <c r="AT10" i="10"/>
  <c r="CG10" i="10" s="1"/>
  <c r="Y10" i="10"/>
  <c r="X10" i="10"/>
  <c r="W10" i="10"/>
  <c r="V10" i="10"/>
  <c r="U10" i="10"/>
  <c r="CH9" i="10"/>
  <c r="CF9" i="10"/>
  <c r="CE9" i="10"/>
  <c r="CD9" i="10"/>
  <c r="CI9" i="10" s="1"/>
  <c r="CC9" i="10"/>
  <c r="CB9" i="10"/>
  <c r="BQ9" i="10"/>
  <c r="BP9" i="10"/>
  <c r="CJ9" i="10" s="1"/>
  <c r="BO9" i="10"/>
  <c r="BN9" i="10"/>
  <c r="BM9" i="10"/>
  <c r="AX9" i="10"/>
  <c r="CK9" i="10" s="1"/>
  <c r="AW9" i="10"/>
  <c r="AV9" i="10"/>
  <c r="AU9" i="10"/>
  <c r="AT9" i="10"/>
  <c r="CG9" i="10" s="1"/>
  <c r="Y9" i="10"/>
  <c r="X9" i="10"/>
  <c r="W9" i="10"/>
  <c r="V9" i="10"/>
  <c r="U9" i="10"/>
  <c r="CI8" i="10"/>
  <c r="CF8" i="10"/>
  <c r="CE8" i="10"/>
  <c r="CJ8" i="10" s="1"/>
  <c r="CD8" i="10"/>
  <c r="CC8" i="10"/>
  <c r="CB8" i="10"/>
  <c r="BQ8" i="10"/>
  <c r="CK8" i="10" s="1"/>
  <c r="BP8" i="10"/>
  <c r="BO8" i="10"/>
  <c r="BN8" i="10"/>
  <c r="BM8" i="10"/>
  <c r="CG8" i="10" s="1"/>
  <c r="AX8" i="10"/>
  <c r="AW8" i="10"/>
  <c r="AV8" i="10"/>
  <c r="AU8" i="10"/>
  <c r="CH8" i="10" s="1"/>
  <c r="AT8" i="10"/>
  <c r="Y8" i="10"/>
  <c r="X8" i="10"/>
  <c r="W8" i="10"/>
  <c r="V8" i="10"/>
  <c r="U8" i="10"/>
  <c r="CF7" i="10"/>
  <c r="CE7" i="10"/>
  <c r="CD7" i="10"/>
  <c r="CI7" i="10" s="1"/>
  <c r="CC7" i="10"/>
  <c r="CB7" i="10"/>
  <c r="BQ7" i="10"/>
  <c r="BP7" i="10"/>
  <c r="BO7" i="10"/>
  <c r="BN7" i="10"/>
  <c r="BM7" i="10"/>
  <c r="AX7" i="10"/>
  <c r="CK7" i="10" s="1"/>
  <c r="AW7" i="10"/>
  <c r="CJ7" i="10" s="1"/>
  <c r="AV7" i="10"/>
  <c r="AU7" i="10"/>
  <c r="CH7" i="10" s="1"/>
  <c r="AT7" i="10"/>
  <c r="CG7" i="10" s="1"/>
  <c r="Y7" i="10"/>
  <c r="X7" i="10"/>
  <c r="W7" i="10"/>
  <c r="V7" i="10"/>
  <c r="U7" i="10"/>
  <c r="CH6" i="10"/>
  <c r="CF6" i="10"/>
  <c r="CE6" i="10"/>
  <c r="CD6" i="10"/>
  <c r="CC6" i="10"/>
  <c r="CB6" i="10"/>
  <c r="BQ6" i="10"/>
  <c r="BP6" i="10"/>
  <c r="CJ6" i="10" s="1"/>
  <c r="BO6" i="10"/>
  <c r="BN6" i="10"/>
  <c r="BM6" i="10"/>
  <c r="AX6" i="10"/>
  <c r="CK6" i="10" s="1"/>
  <c r="AW6" i="10"/>
  <c r="AV6" i="10"/>
  <c r="CI6" i="10" s="1"/>
  <c r="AU6" i="10"/>
  <c r="AT6" i="10"/>
  <c r="CG6" i="10" s="1"/>
  <c r="Y6" i="10"/>
  <c r="X6" i="10"/>
  <c r="W6" i="10"/>
  <c r="V6" i="10"/>
  <c r="U6" i="10"/>
  <c r="CH5" i="10"/>
  <c r="CF5" i="10"/>
  <c r="CE5" i="10"/>
  <c r="CD5" i="10"/>
  <c r="CC5" i="10"/>
  <c r="CB5" i="10"/>
  <c r="BQ5" i="10"/>
  <c r="BP5" i="10"/>
  <c r="BO5" i="10"/>
  <c r="BN5" i="10"/>
  <c r="BM5" i="10"/>
  <c r="AX5" i="10"/>
  <c r="CK5" i="10" s="1"/>
  <c r="AW5" i="10"/>
  <c r="CJ5" i="10" s="1"/>
  <c r="AV5" i="10"/>
  <c r="CI5" i="10" s="1"/>
  <c r="AU5" i="10"/>
  <c r="AT5" i="10"/>
  <c r="CG5" i="10" s="1"/>
  <c r="Y5" i="10"/>
  <c r="X5" i="10"/>
  <c r="W5" i="10"/>
  <c r="V5" i="10"/>
  <c r="U5" i="10"/>
  <c r="CH4" i="10"/>
  <c r="CF4" i="10"/>
  <c r="CE4" i="10"/>
  <c r="CD4" i="10"/>
  <c r="CC4" i="10"/>
  <c r="CB4" i="10"/>
  <c r="BQ4" i="10"/>
  <c r="BP4" i="10"/>
  <c r="BO4" i="10"/>
  <c r="BN4" i="10"/>
  <c r="BM4" i="10"/>
  <c r="AX4" i="10"/>
  <c r="CK4" i="10" s="1"/>
  <c r="AW4" i="10"/>
  <c r="CJ4" i="10" s="1"/>
  <c r="AV4" i="10"/>
  <c r="CI4" i="10" s="1"/>
  <c r="AU4" i="10"/>
  <c r="AT4" i="10"/>
  <c r="CG4" i="10" s="1"/>
  <c r="Y4" i="10"/>
  <c r="X4" i="10"/>
  <c r="W4" i="10"/>
  <c r="V4" i="10"/>
  <c r="U4" i="10"/>
  <c r="CF11" i="9"/>
  <c r="CE11" i="9"/>
  <c r="CD11" i="9"/>
  <c r="CC11" i="9"/>
  <c r="CB11" i="9"/>
  <c r="BQ11" i="9"/>
  <c r="BP11" i="9"/>
  <c r="BO11" i="9"/>
  <c r="BN11" i="9"/>
  <c r="BM11" i="9"/>
  <c r="AX11" i="9"/>
  <c r="CK11" i="9" s="1"/>
  <c r="AW11" i="9"/>
  <c r="CJ11" i="9" s="1"/>
  <c r="AV11" i="9"/>
  <c r="CI11" i="9" s="1"/>
  <c r="AU11" i="9"/>
  <c r="CH11" i="9" s="1"/>
  <c r="AT11" i="9"/>
  <c r="CG11" i="9" s="1"/>
  <c r="Y11" i="9"/>
  <c r="X11" i="9"/>
  <c r="W11" i="9"/>
  <c r="V11" i="9"/>
  <c r="U11" i="9"/>
  <c r="CF10" i="9"/>
  <c r="CE10" i="9"/>
  <c r="CD10" i="9"/>
  <c r="CC10" i="9"/>
  <c r="CH10" i="9" s="1"/>
  <c r="CB10" i="9"/>
  <c r="BQ10" i="9"/>
  <c r="BP10" i="9"/>
  <c r="BO10" i="9"/>
  <c r="BN10" i="9"/>
  <c r="BM10" i="9"/>
  <c r="AX10" i="9"/>
  <c r="CK10" i="9" s="1"/>
  <c r="AW10" i="9"/>
  <c r="CJ10" i="9" s="1"/>
  <c r="AV10" i="9"/>
  <c r="CI10" i="9" s="1"/>
  <c r="AU10" i="9"/>
  <c r="AT10" i="9"/>
  <c r="CG10" i="9" s="1"/>
  <c r="Y10" i="9"/>
  <c r="X10" i="9"/>
  <c r="W10" i="9"/>
  <c r="V10" i="9"/>
  <c r="U10" i="9"/>
  <c r="CF9" i="9"/>
  <c r="CE9" i="9"/>
  <c r="CD9" i="9"/>
  <c r="CI9" i="9" s="1"/>
  <c r="CC9" i="9"/>
  <c r="CB9" i="9"/>
  <c r="BQ9" i="9"/>
  <c r="BP9" i="9"/>
  <c r="BO9" i="9"/>
  <c r="BN9" i="9"/>
  <c r="BM9" i="9"/>
  <c r="AX9" i="9"/>
  <c r="CK9" i="9" s="1"/>
  <c r="AW9" i="9"/>
  <c r="CJ9" i="9" s="1"/>
  <c r="AV9" i="9"/>
  <c r="AU9" i="9"/>
  <c r="CH9" i="9" s="1"/>
  <c r="AT9" i="9"/>
  <c r="CG9" i="9" s="1"/>
  <c r="Y9" i="9"/>
  <c r="X9" i="9"/>
  <c r="W9" i="9"/>
  <c r="V9" i="9"/>
  <c r="U9" i="9"/>
  <c r="CH8" i="9"/>
  <c r="CF8" i="9"/>
  <c r="CE8" i="9"/>
  <c r="CD8" i="9"/>
  <c r="CC8" i="9"/>
  <c r="CB8" i="9"/>
  <c r="BQ8" i="9"/>
  <c r="BP8" i="9"/>
  <c r="CJ8" i="9" s="1"/>
  <c r="BO8" i="9"/>
  <c r="BN8" i="9"/>
  <c r="BM8" i="9"/>
  <c r="AX8" i="9"/>
  <c r="CK8" i="9" s="1"/>
  <c r="AW8" i="9"/>
  <c r="AV8" i="9"/>
  <c r="CI8" i="9" s="1"/>
  <c r="AU8" i="9"/>
  <c r="AT8" i="9"/>
  <c r="CG8" i="9" s="1"/>
  <c r="Y8" i="9"/>
  <c r="X8" i="9"/>
  <c r="W8" i="9"/>
  <c r="V8" i="9"/>
  <c r="U8" i="9"/>
  <c r="CH7" i="9"/>
  <c r="CF7" i="9"/>
  <c r="CE7" i="9"/>
  <c r="CD7" i="9"/>
  <c r="CC7" i="9"/>
  <c r="CB7" i="9"/>
  <c r="BQ7" i="9"/>
  <c r="BP7" i="9"/>
  <c r="CJ7" i="9" s="1"/>
  <c r="BO7" i="9"/>
  <c r="BN7" i="9"/>
  <c r="BM7" i="9"/>
  <c r="AX7" i="9"/>
  <c r="CK7" i="9" s="1"/>
  <c r="AW7" i="9"/>
  <c r="AV7" i="9"/>
  <c r="CI7" i="9" s="1"/>
  <c r="AU7" i="9"/>
  <c r="AT7" i="9"/>
  <c r="CG7" i="9" s="1"/>
  <c r="Y7" i="9"/>
  <c r="X7" i="9"/>
  <c r="W7" i="9"/>
  <c r="V7" i="9"/>
  <c r="U7" i="9"/>
  <c r="CF6" i="9"/>
  <c r="CE6" i="9"/>
  <c r="CD6" i="9"/>
  <c r="CI6" i="9" s="1"/>
  <c r="CC6" i="9"/>
  <c r="CB6" i="9"/>
  <c r="BQ6" i="9"/>
  <c r="BP6" i="9"/>
  <c r="BO6" i="9"/>
  <c r="BN6" i="9"/>
  <c r="BM6" i="9"/>
  <c r="AX6" i="9"/>
  <c r="CK6" i="9" s="1"/>
  <c r="AW6" i="9"/>
  <c r="CJ6" i="9" s="1"/>
  <c r="AV6" i="9"/>
  <c r="AU6" i="9"/>
  <c r="CH6" i="9" s="1"/>
  <c r="AT6" i="9"/>
  <c r="CG6" i="9" s="1"/>
  <c r="Y6" i="9"/>
  <c r="X6" i="9"/>
  <c r="W6" i="9"/>
  <c r="V6" i="9"/>
  <c r="U6" i="9"/>
  <c r="CF5" i="9"/>
  <c r="CE5" i="9"/>
  <c r="CD5" i="9"/>
  <c r="CC5" i="9"/>
  <c r="CB5" i="9"/>
  <c r="BQ5" i="9"/>
  <c r="BP5" i="9"/>
  <c r="BO5" i="9"/>
  <c r="BN5" i="9"/>
  <c r="BM5" i="9"/>
  <c r="AX5" i="9"/>
  <c r="CK5" i="9" s="1"/>
  <c r="AW5" i="9"/>
  <c r="CJ5" i="9" s="1"/>
  <c r="AV5" i="9"/>
  <c r="CI5" i="9" s="1"/>
  <c r="AU5" i="9"/>
  <c r="CH5" i="9" s="1"/>
  <c r="AT5" i="9"/>
  <c r="CG5" i="9" s="1"/>
  <c r="Y5" i="9"/>
  <c r="X5" i="9"/>
  <c r="W5" i="9"/>
  <c r="V5" i="9"/>
  <c r="U5" i="9"/>
  <c r="CJ4" i="9"/>
  <c r="CF4" i="9"/>
  <c r="CE4" i="9"/>
  <c r="CD4" i="9"/>
  <c r="CC4" i="9"/>
  <c r="CB4" i="9"/>
  <c r="BQ4" i="9"/>
  <c r="BP4" i="9"/>
  <c r="BO4" i="9"/>
  <c r="BN4" i="9"/>
  <c r="CH4" i="9" s="1"/>
  <c r="BM4" i="9"/>
  <c r="AX4" i="9"/>
  <c r="CK4" i="9" s="1"/>
  <c r="AW4" i="9"/>
  <c r="AV4" i="9"/>
  <c r="CI4" i="9" s="1"/>
  <c r="AU4" i="9"/>
  <c r="AT4" i="9"/>
  <c r="CG4" i="9" s="1"/>
  <c r="Y4" i="9"/>
  <c r="X4" i="9"/>
  <c r="W4" i="9"/>
  <c r="V4" i="9"/>
  <c r="U4" i="9"/>
  <c r="CK49" i="11"/>
  <c r="CJ49" i="11"/>
  <c r="CI49" i="11"/>
  <c r="CH49" i="11"/>
  <c r="CG49" i="11"/>
  <c r="CK48" i="11"/>
  <c r="CJ48" i="11"/>
  <c r="CI48" i="11"/>
  <c r="CH48" i="11"/>
  <c r="CG48" i="11"/>
  <c r="CK47" i="11"/>
  <c r="CJ47" i="11"/>
  <c r="CI47" i="11"/>
  <c r="CH47" i="11"/>
  <c r="CG47" i="11"/>
  <c r="CK46" i="11"/>
  <c r="CJ46" i="11"/>
  <c r="CI46" i="11"/>
  <c r="CH46" i="11"/>
  <c r="CG46" i="11"/>
  <c r="CK45" i="11"/>
  <c r="CJ45" i="11"/>
  <c r="CI45" i="11"/>
  <c r="CH45" i="11"/>
  <c r="CG45" i="11"/>
  <c r="CK44" i="11"/>
  <c r="CJ44" i="11"/>
  <c r="CI44" i="11"/>
  <c r="CH44" i="11"/>
  <c r="CG44" i="11"/>
  <c r="CK43" i="11"/>
  <c r="CJ43" i="11"/>
  <c r="CI43" i="11"/>
  <c r="CH43" i="11"/>
  <c r="CG43" i="11"/>
  <c r="CK42" i="11"/>
  <c r="CJ42" i="11"/>
  <c r="CI42" i="11"/>
  <c r="CH42" i="11"/>
  <c r="CG42" i="11"/>
  <c r="CK41" i="11"/>
  <c r="CJ41" i="11"/>
  <c r="CI41" i="11"/>
  <c r="CH41" i="11"/>
  <c r="CG41" i="11"/>
  <c r="CK40" i="11"/>
  <c r="CJ40" i="11"/>
  <c r="CI40" i="11"/>
  <c r="CH40" i="11"/>
  <c r="CG40" i="11"/>
  <c r="CK39" i="11"/>
  <c r="CJ39" i="11"/>
  <c r="CI39" i="11"/>
  <c r="CH39" i="11"/>
  <c r="CG39" i="11"/>
  <c r="CK38" i="11"/>
  <c r="CJ38" i="11"/>
  <c r="CI38" i="11"/>
  <c r="CH38" i="11"/>
  <c r="CG38" i="11"/>
  <c r="CK37" i="11"/>
  <c r="CJ37" i="11"/>
  <c r="CI37" i="11"/>
  <c r="CH37" i="11"/>
  <c r="CG37" i="11"/>
  <c r="CK36" i="11"/>
  <c r="CJ36" i="11"/>
  <c r="CI36" i="11"/>
  <c r="CH36" i="11"/>
  <c r="CG36" i="11"/>
  <c r="CK35" i="11"/>
  <c r="CJ35" i="11"/>
  <c r="CI35" i="11"/>
  <c r="CH35" i="11"/>
  <c r="CG35" i="11"/>
  <c r="CK34" i="11"/>
  <c r="CJ34" i="11"/>
  <c r="CI34" i="11"/>
  <c r="CH34" i="11"/>
  <c r="CG34" i="11"/>
  <c r="CK33" i="11"/>
  <c r="CJ33" i="11"/>
  <c r="CI33" i="11"/>
  <c r="CH33" i="11"/>
  <c r="CG33" i="11"/>
  <c r="CK32" i="11"/>
  <c r="CJ32" i="11"/>
  <c r="CI32" i="11"/>
  <c r="CH32" i="11"/>
  <c r="CG32" i="11"/>
  <c r="CK31" i="11"/>
  <c r="CJ31" i="11"/>
  <c r="CI31" i="11"/>
  <c r="CH31" i="11"/>
  <c r="CG31" i="11"/>
  <c r="CK30" i="11"/>
  <c r="CJ30" i="11"/>
  <c r="CI30" i="11"/>
  <c r="CH30" i="11"/>
  <c r="CG30" i="11"/>
  <c r="CK29" i="11"/>
  <c r="CJ29" i="11"/>
  <c r="CI29" i="11"/>
  <c r="CH29" i="11"/>
  <c r="CG29" i="11"/>
  <c r="CK28" i="11"/>
  <c r="CJ28" i="11"/>
  <c r="CI28" i="11"/>
  <c r="CH28" i="11"/>
  <c r="CG28" i="11"/>
  <c r="CK27" i="11"/>
  <c r="CJ27" i="11"/>
  <c r="CI27" i="11"/>
  <c r="CH27" i="11"/>
  <c r="CG27" i="11"/>
  <c r="CK26" i="11"/>
  <c r="CJ26" i="11"/>
  <c r="CI26" i="11"/>
  <c r="CH26" i="11"/>
  <c r="CG26" i="11"/>
  <c r="CK25" i="11"/>
  <c r="CJ25" i="11"/>
  <c r="CI25" i="11"/>
  <c r="CH25" i="11"/>
  <c r="CG25" i="11"/>
  <c r="CK24" i="11"/>
  <c r="CJ24" i="11"/>
  <c r="CI24" i="11"/>
  <c r="CH24" i="11"/>
  <c r="CG24" i="11"/>
  <c r="CK23" i="11"/>
  <c r="CJ23" i="11"/>
  <c r="CI23" i="11"/>
  <c r="CH23" i="11"/>
  <c r="CG23" i="11"/>
  <c r="CK22" i="11"/>
  <c r="CJ22" i="11"/>
  <c r="CI22" i="11"/>
  <c r="CH22" i="11"/>
  <c r="CG22" i="11"/>
  <c r="CK21" i="11"/>
  <c r="CJ21" i="11"/>
  <c r="CI21" i="11"/>
  <c r="CH21" i="11"/>
  <c r="CG21" i="11"/>
  <c r="CK20" i="11"/>
  <c r="CJ20" i="11"/>
  <c r="CI20" i="11"/>
  <c r="CH20" i="11"/>
  <c r="CG20" i="11"/>
  <c r="CK19" i="11"/>
  <c r="CJ19" i="11"/>
  <c r="CI19" i="11"/>
  <c r="CH19" i="11"/>
  <c r="CG19" i="11"/>
  <c r="CK18" i="11"/>
  <c r="CJ18" i="11"/>
  <c r="CI18" i="11"/>
  <c r="CH18" i="11"/>
  <c r="CG18" i="11"/>
  <c r="CK17" i="11"/>
  <c r="CJ17" i="11"/>
  <c r="CI17" i="11"/>
  <c r="CH17" i="11"/>
  <c r="CG17" i="11"/>
  <c r="CK16" i="11"/>
  <c r="CJ16" i="11"/>
  <c r="CI16" i="11"/>
  <c r="CH16" i="11"/>
  <c r="CG16" i="11"/>
  <c r="CK15" i="11"/>
  <c r="CJ15" i="11"/>
  <c r="CI15" i="11"/>
  <c r="CH15" i="11"/>
  <c r="CG15" i="11"/>
  <c r="CK14" i="11"/>
  <c r="CJ14" i="11"/>
  <c r="CI14" i="11"/>
  <c r="CH14" i="11"/>
  <c r="CG14" i="11"/>
  <c r="CK13" i="11"/>
  <c r="CJ13" i="11"/>
  <c r="CI13" i="11"/>
  <c r="CH13" i="11"/>
  <c r="CG13" i="11"/>
  <c r="CK12" i="11"/>
  <c r="CJ12" i="11"/>
  <c r="CI12" i="11"/>
  <c r="CH12" i="11"/>
  <c r="CG12" i="11"/>
  <c r="CK11" i="11"/>
  <c r="CJ11" i="11"/>
  <c r="CI11" i="11"/>
  <c r="CH11" i="11"/>
  <c r="CG11" i="11"/>
  <c r="CK10" i="11"/>
  <c r="CJ10" i="11"/>
  <c r="CI10" i="11"/>
  <c r="CH10" i="11"/>
  <c r="CG10" i="11"/>
  <c r="CK9" i="11"/>
  <c r="CJ9" i="11"/>
  <c r="CI9" i="11"/>
  <c r="CH9" i="11"/>
  <c r="CG9" i="11"/>
  <c r="CK8" i="11"/>
  <c r="CJ8" i="11"/>
  <c r="CI8" i="11"/>
  <c r="CH8" i="11"/>
  <c r="CG8" i="11"/>
  <c r="CK7" i="11"/>
  <c r="CJ7" i="11"/>
  <c r="CI7" i="11"/>
  <c r="CH7" i="11"/>
  <c r="CG7" i="11"/>
  <c r="CK6" i="11"/>
  <c r="CJ6" i="11"/>
  <c r="CI6" i="11"/>
  <c r="CH6" i="11"/>
  <c r="CG6" i="11"/>
  <c r="CK5" i="11"/>
  <c r="CJ5" i="11"/>
  <c r="CI5" i="11"/>
  <c r="CH5" i="11"/>
  <c r="CG5" i="11"/>
  <c r="CK4" i="11"/>
  <c r="CG4" i="11"/>
  <c r="CH4" i="11"/>
  <c r="CI4" i="11"/>
  <c r="CJ4" i="11"/>
  <c r="CB5" i="11"/>
  <c r="CC5" i="11"/>
  <c r="CD5" i="11"/>
  <c r="CE5" i="11"/>
  <c r="CB6" i="11"/>
  <c r="CC6" i="11"/>
  <c r="CD6" i="11"/>
  <c r="CE6" i="11"/>
  <c r="CB7" i="11"/>
  <c r="CC7" i="11"/>
  <c r="CD7" i="11"/>
  <c r="CE7" i="11"/>
  <c r="CB8" i="11"/>
  <c r="CC8" i="11"/>
  <c r="CD8" i="11"/>
  <c r="CE8" i="11"/>
  <c r="CB9" i="11"/>
  <c r="CC9" i="11"/>
  <c r="CD9" i="11"/>
  <c r="CE9" i="11"/>
  <c r="CB10" i="11"/>
  <c r="CC10" i="11"/>
  <c r="CD10" i="11"/>
  <c r="CE10" i="11"/>
  <c r="CB11" i="11"/>
  <c r="CC11" i="11"/>
  <c r="CD11" i="11"/>
  <c r="CE11" i="11"/>
  <c r="CB12" i="11"/>
  <c r="CC12" i="11"/>
  <c r="CD12" i="11"/>
  <c r="CE12" i="11"/>
  <c r="CB13" i="11"/>
  <c r="CC13" i="11"/>
  <c r="CD13" i="11"/>
  <c r="CE13" i="11"/>
  <c r="CB14" i="11"/>
  <c r="CC14" i="11"/>
  <c r="CD14" i="11"/>
  <c r="CE14" i="11"/>
  <c r="CB15" i="11"/>
  <c r="CC15" i="11"/>
  <c r="CD15" i="11"/>
  <c r="CE15" i="11"/>
  <c r="CB16" i="11"/>
  <c r="CC16" i="11"/>
  <c r="CD16" i="11"/>
  <c r="CE16" i="11"/>
  <c r="CB17" i="11"/>
  <c r="CC17" i="11"/>
  <c r="CD17" i="11"/>
  <c r="CE17" i="11"/>
  <c r="CB18" i="11"/>
  <c r="CC18" i="11"/>
  <c r="CD18" i="11"/>
  <c r="CE18" i="11"/>
  <c r="CB19" i="11"/>
  <c r="CC19" i="11"/>
  <c r="CD19" i="11"/>
  <c r="CE19" i="11"/>
  <c r="CB20" i="11"/>
  <c r="CC20" i="11"/>
  <c r="CD20" i="11"/>
  <c r="CE20" i="11"/>
  <c r="CB21" i="11"/>
  <c r="CC21" i="11"/>
  <c r="CD21" i="11"/>
  <c r="CE21" i="11"/>
  <c r="CB22" i="11"/>
  <c r="CC22" i="11"/>
  <c r="CD22" i="11"/>
  <c r="CE22" i="11"/>
  <c r="CB23" i="11"/>
  <c r="CC23" i="11"/>
  <c r="CD23" i="11"/>
  <c r="CE23" i="11"/>
  <c r="CB24" i="11"/>
  <c r="CC24" i="11"/>
  <c r="CD24" i="11"/>
  <c r="CE24" i="11"/>
  <c r="CB25" i="11"/>
  <c r="CC25" i="11"/>
  <c r="CD25" i="11"/>
  <c r="CE25" i="11"/>
  <c r="CB26" i="11"/>
  <c r="CC26" i="11"/>
  <c r="CD26" i="11"/>
  <c r="CE26" i="11"/>
  <c r="CB27" i="11"/>
  <c r="CC27" i="11"/>
  <c r="CD27" i="11"/>
  <c r="CE27" i="11"/>
  <c r="CB28" i="11"/>
  <c r="CC28" i="11"/>
  <c r="CD28" i="11"/>
  <c r="CE28" i="11"/>
  <c r="CB29" i="11"/>
  <c r="CC29" i="11"/>
  <c r="CD29" i="11"/>
  <c r="CE29" i="11"/>
  <c r="CB30" i="11"/>
  <c r="CC30" i="11"/>
  <c r="CD30" i="11"/>
  <c r="CE30" i="11"/>
  <c r="CB31" i="11"/>
  <c r="CC31" i="11"/>
  <c r="CD31" i="11"/>
  <c r="CE31" i="11"/>
  <c r="CB32" i="11"/>
  <c r="CC32" i="11"/>
  <c r="CD32" i="11"/>
  <c r="CE32" i="11"/>
  <c r="CB33" i="11"/>
  <c r="CC33" i="11"/>
  <c r="CD33" i="11"/>
  <c r="CE33" i="11"/>
  <c r="CB34" i="11"/>
  <c r="CC34" i="11"/>
  <c r="CD34" i="11"/>
  <c r="CE34" i="11"/>
  <c r="CB35" i="11"/>
  <c r="CC35" i="11"/>
  <c r="CD35" i="11"/>
  <c r="CE35" i="11"/>
  <c r="CB36" i="11"/>
  <c r="CC36" i="11"/>
  <c r="CD36" i="11"/>
  <c r="CE36" i="11"/>
  <c r="CB37" i="11"/>
  <c r="CC37" i="11"/>
  <c r="CD37" i="11"/>
  <c r="CE37" i="11"/>
  <c r="CB38" i="11"/>
  <c r="CC38" i="11"/>
  <c r="CD38" i="11"/>
  <c r="CE38" i="11"/>
  <c r="CB39" i="11"/>
  <c r="CC39" i="11"/>
  <c r="CD39" i="11"/>
  <c r="CE39" i="11"/>
  <c r="CB40" i="11"/>
  <c r="CC40" i="11"/>
  <c r="CD40" i="11"/>
  <c r="CE40" i="11"/>
  <c r="CB41" i="11"/>
  <c r="CC41" i="11"/>
  <c r="CD41" i="11"/>
  <c r="CE41" i="11"/>
  <c r="CB42" i="11"/>
  <c r="CC42" i="11"/>
  <c r="CD42" i="11"/>
  <c r="CE42" i="11"/>
  <c r="CB43" i="11"/>
  <c r="CC43" i="11"/>
  <c r="CD43" i="11"/>
  <c r="CE43" i="11"/>
  <c r="CB44" i="11"/>
  <c r="CC44" i="11"/>
  <c r="CD44" i="11"/>
  <c r="CE44" i="11"/>
  <c r="CB45" i="11"/>
  <c r="CC45" i="11"/>
  <c r="CD45" i="11"/>
  <c r="CE45" i="11"/>
  <c r="CB46" i="11"/>
  <c r="CC46" i="11"/>
  <c r="CD46" i="11"/>
  <c r="CE46" i="11"/>
  <c r="CB47" i="11"/>
  <c r="CC47" i="11"/>
  <c r="CD47" i="11"/>
  <c r="CE47" i="11"/>
  <c r="CB48" i="11"/>
  <c r="CC48" i="11"/>
  <c r="CD48" i="11"/>
  <c r="CE48" i="11"/>
  <c r="CB49" i="11"/>
  <c r="CC49" i="11"/>
  <c r="CD49" i="11"/>
  <c r="CE49" i="11"/>
  <c r="CB4" i="11"/>
  <c r="CC4" i="11"/>
  <c r="CD4" i="11"/>
  <c r="CE4" i="11"/>
  <c r="CF5" i="11"/>
  <c r="CF6" i="11"/>
  <c r="CF7" i="11"/>
  <c r="CF8" i="11"/>
  <c r="CF9" i="11"/>
  <c r="CF10" i="11"/>
  <c r="CF11" i="11"/>
  <c r="CF12" i="11"/>
  <c r="CF13" i="11"/>
  <c r="CF14" i="11"/>
  <c r="CF15" i="11"/>
  <c r="CF16" i="11"/>
  <c r="CF17" i="11"/>
  <c r="CF18" i="11"/>
  <c r="CF19" i="11"/>
  <c r="CF20" i="11"/>
  <c r="CF21" i="11"/>
  <c r="CF22" i="11"/>
  <c r="CF23" i="11"/>
  <c r="CF24" i="11"/>
  <c r="CF25" i="11"/>
  <c r="CF26" i="11"/>
  <c r="CF27" i="11"/>
  <c r="CF28" i="11"/>
  <c r="CF29" i="11"/>
  <c r="CF30" i="11"/>
  <c r="CF31" i="11"/>
  <c r="CF32" i="11"/>
  <c r="CF33" i="11"/>
  <c r="CF34" i="11"/>
  <c r="CF35" i="11"/>
  <c r="CF36" i="11"/>
  <c r="CF37" i="11"/>
  <c r="CF38" i="11"/>
  <c r="CF39" i="11"/>
  <c r="CF40" i="11"/>
  <c r="CF41" i="11"/>
  <c r="CF42" i="11"/>
  <c r="CF43" i="11"/>
  <c r="CF44" i="11"/>
  <c r="CF45" i="11"/>
  <c r="CF46" i="11"/>
  <c r="CF47" i="11"/>
  <c r="CF48" i="11"/>
  <c r="CF49" i="11"/>
  <c r="CF4" i="11"/>
  <c r="BM5" i="11"/>
  <c r="BN5" i="11"/>
  <c r="BO5" i="11"/>
  <c r="BP5" i="11"/>
  <c r="BM6" i="11"/>
  <c r="BN6" i="11"/>
  <c r="BO6" i="11"/>
  <c r="BP6" i="11"/>
  <c r="BM7" i="11"/>
  <c r="BN7" i="11"/>
  <c r="BO7" i="11"/>
  <c r="BP7" i="11"/>
  <c r="BM8" i="11"/>
  <c r="BN8" i="11"/>
  <c r="BO8" i="11"/>
  <c r="BP8" i="11"/>
  <c r="BM9" i="11"/>
  <c r="BN9" i="11"/>
  <c r="BO9" i="11"/>
  <c r="BP9" i="11"/>
  <c r="BM10" i="11"/>
  <c r="BN10" i="11"/>
  <c r="BO10" i="11"/>
  <c r="BP10" i="11"/>
  <c r="BM11" i="11"/>
  <c r="BN11" i="11"/>
  <c r="BO11" i="11"/>
  <c r="BP11" i="11"/>
  <c r="BM12" i="11"/>
  <c r="BN12" i="11"/>
  <c r="BO12" i="11"/>
  <c r="BP12" i="11"/>
  <c r="BM13" i="11"/>
  <c r="BN13" i="11"/>
  <c r="BO13" i="11"/>
  <c r="BP13" i="11"/>
  <c r="BM14" i="11"/>
  <c r="BN14" i="11"/>
  <c r="BO14" i="11"/>
  <c r="BP14" i="11"/>
  <c r="BM15" i="11"/>
  <c r="BN15" i="11"/>
  <c r="BO15" i="11"/>
  <c r="BP15" i="11"/>
  <c r="BM16" i="11"/>
  <c r="BN16" i="11"/>
  <c r="BO16" i="11"/>
  <c r="BP16" i="11"/>
  <c r="BM17" i="11"/>
  <c r="BN17" i="11"/>
  <c r="BO17" i="11"/>
  <c r="BP17" i="11"/>
  <c r="BM18" i="11"/>
  <c r="BN18" i="11"/>
  <c r="BO18" i="11"/>
  <c r="BP18" i="11"/>
  <c r="BM19" i="11"/>
  <c r="BN19" i="11"/>
  <c r="BO19" i="11"/>
  <c r="BP19" i="11"/>
  <c r="BM20" i="11"/>
  <c r="BN20" i="11"/>
  <c r="BO20" i="11"/>
  <c r="BP20" i="11"/>
  <c r="BM21" i="11"/>
  <c r="BN21" i="11"/>
  <c r="BO21" i="11"/>
  <c r="BP21" i="11"/>
  <c r="BM22" i="11"/>
  <c r="BN22" i="11"/>
  <c r="BO22" i="11"/>
  <c r="BP22" i="11"/>
  <c r="BM23" i="11"/>
  <c r="BN23" i="11"/>
  <c r="BO23" i="11"/>
  <c r="BP23" i="11"/>
  <c r="BM24" i="11"/>
  <c r="BN24" i="11"/>
  <c r="BO24" i="11"/>
  <c r="BP24" i="11"/>
  <c r="BM25" i="11"/>
  <c r="BN25" i="11"/>
  <c r="BO25" i="11"/>
  <c r="BP25" i="11"/>
  <c r="BM26" i="11"/>
  <c r="BN26" i="11"/>
  <c r="BO26" i="11"/>
  <c r="BP26" i="11"/>
  <c r="BM27" i="11"/>
  <c r="BN27" i="11"/>
  <c r="BO27" i="11"/>
  <c r="BP27" i="11"/>
  <c r="BM28" i="11"/>
  <c r="BN28" i="11"/>
  <c r="BO28" i="11"/>
  <c r="BP28" i="11"/>
  <c r="BM29" i="11"/>
  <c r="BN29" i="11"/>
  <c r="BO29" i="11"/>
  <c r="BP29" i="11"/>
  <c r="BM30" i="11"/>
  <c r="BN30" i="11"/>
  <c r="BO30" i="11"/>
  <c r="BP30" i="11"/>
  <c r="BM31" i="11"/>
  <c r="BN31" i="11"/>
  <c r="BO31" i="11"/>
  <c r="BP31" i="11"/>
  <c r="BM32" i="11"/>
  <c r="BN32" i="11"/>
  <c r="BO32" i="11"/>
  <c r="BP32" i="11"/>
  <c r="BM33" i="11"/>
  <c r="BN33" i="11"/>
  <c r="BO33" i="11"/>
  <c r="BP33" i="11"/>
  <c r="BM34" i="11"/>
  <c r="BN34" i="11"/>
  <c r="BO34" i="11"/>
  <c r="BP34" i="11"/>
  <c r="BM35" i="11"/>
  <c r="BN35" i="11"/>
  <c r="BO35" i="11"/>
  <c r="BP35" i="11"/>
  <c r="BM36" i="11"/>
  <c r="BN36" i="11"/>
  <c r="BO36" i="11"/>
  <c r="BP36" i="11"/>
  <c r="BM37" i="11"/>
  <c r="BN37" i="11"/>
  <c r="BO37" i="11"/>
  <c r="BP37" i="11"/>
  <c r="BM38" i="11"/>
  <c r="BN38" i="11"/>
  <c r="BO38" i="11"/>
  <c r="BP38" i="11"/>
  <c r="BM39" i="11"/>
  <c r="BN39" i="11"/>
  <c r="BO39" i="11"/>
  <c r="BP39" i="11"/>
  <c r="BM40" i="11"/>
  <c r="BN40" i="11"/>
  <c r="BO40" i="11"/>
  <c r="BP40" i="11"/>
  <c r="BM41" i="11"/>
  <c r="BN41" i="11"/>
  <c r="BO41" i="11"/>
  <c r="BP41" i="11"/>
  <c r="BM42" i="11"/>
  <c r="BN42" i="11"/>
  <c r="BO42" i="11"/>
  <c r="BP42" i="11"/>
  <c r="BM43" i="11"/>
  <c r="BN43" i="11"/>
  <c r="BO43" i="11"/>
  <c r="BP43" i="11"/>
  <c r="BM44" i="11"/>
  <c r="BN44" i="11"/>
  <c r="BO44" i="11"/>
  <c r="BP44" i="11"/>
  <c r="BM45" i="11"/>
  <c r="BN45" i="11"/>
  <c r="BO45" i="11"/>
  <c r="BP45" i="11"/>
  <c r="BM46" i="11"/>
  <c r="BN46" i="11"/>
  <c r="BO46" i="11"/>
  <c r="BP46" i="11"/>
  <c r="BM47" i="11"/>
  <c r="BN47" i="11"/>
  <c r="BO47" i="11"/>
  <c r="BP47" i="11"/>
  <c r="BM48" i="11"/>
  <c r="BN48" i="11"/>
  <c r="BO48" i="11"/>
  <c r="BP48" i="11"/>
  <c r="BM49" i="11"/>
  <c r="BN49" i="11"/>
  <c r="BO49" i="11"/>
  <c r="BP49" i="11"/>
  <c r="BM4" i="11"/>
  <c r="BN4" i="11"/>
  <c r="BO4" i="11"/>
  <c r="BP4" i="11"/>
  <c r="BQ5" i="11"/>
  <c r="BQ6" i="11"/>
  <c r="BQ7" i="11"/>
  <c r="BQ8" i="11"/>
  <c r="BQ9" i="11"/>
  <c r="BQ10" i="11"/>
  <c r="BQ11" i="11"/>
  <c r="BQ12" i="11"/>
  <c r="BQ13" i="11"/>
  <c r="BQ14" i="11"/>
  <c r="BQ15" i="11"/>
  <c r="BQ16" i="11"/>
  <c r="BQ17" i="11"/>
  <c r="BQ18" i="11"/>
  <c r="BQ19" i="11"/>
  <c r="BQ20" i="11"/>
  <c r="BQ21" i="11"/>
  <c r="BQ22" i="11"/>
  <c r="BQ23" i="11"/>
  <c r="BQ24" i="11"/>
  <c r="BQ25" i="11"/>
  <c r="BQ26" i="11"/>
  <c r="BQ27" i="11"/>
  <c r="BQ28" i="11"/>
  <c r="BQ29" i="11"/>
  <c r="BQ30" i="11"/>
  <c r="BQ31" i="11"/>
  <c r="BQ32" i="11"/>
  <c r="BQ33" i="11"/>
  <c r="BQ34" i="11"/>
  <c r="BQ35" i="11"/>
  <c r="BQ36" i="11"/>
  <c r="BQ37" i="11"/>
  <c r="BQ38" i="11"/>
  <c r="BQ39" i="11"/>
  <c r="BQ40" i="11"/>
  <c r="BQ41" i="11"/>
  <c r="BQ42" i="11"/>
  <c r="BQ43" i="11"/>
  <c r="BQ44" i="11"/>
  <c r="BQ45" i="11"/>
  <c r="BQ46" i="11"/>
  <c r="BQ47" i="11"/>
  <c r="BQ48" i="11"/>
  <c r="BQ49" i="11"/>
  <c r="BQ4" i="11"/>
  <c r="AT5" i="11"/>
  <c r="AT6" i="11"/>
  <c r="AT7" i="11"/>
  <c r="AT8" i="11"/>
  <c r="AT9" i="11"/>
  <c r="AT10" i="11"/>
  <c r="AT11" i="11"/>
  <c r="AT12" i="11"/>
  <c r="AT13" i="11"/>
  <c r="AT14" i="11"/>
  <c r="AT15" i="11"/>
  <c r="AT16" i="11"/>
  <c r="AT17" i="11"/>
  <c r="AT18" i="11"/>
  <c r="AT19" i="11"/>
  <c r="AT20" i="11"/>
  <c r="AT21" i="11"/>
  <c r="AT22" i="11"/>
  <c r="AT23" i="11"/>
  <c r="AT24" i="11"/>
  <c r="AT25" i="11"/>
  <c r="AT26" i="11"/>
  <c r="AT27" i="11"/>
  <c r="AT28" i="11"/>
  <c r="AT29" i="11"/>
  <c r="AT30" i="11"/>
  <c r="AT31" i="11"/>
  <c r="AT32" i="11"/>
  <c r="AT33" i="11"/>
  <c r="AT34" i="11"/>
  <c r="AT35" i="11"/>
  <c r="AT36" i="11"/>
  <c r="AT37" i="11"/>
  <c r="AT38" i="11"/>
  <c r="AT39" i="11"/>
  <c r="AT40" i="11"/>
  <c r="AT41" i="11"/>
  <c r="AT42" i="11"/>
  <c r="AT43" i="11"/>
  <c r="AT44" i="11"/>
  <c r="AT45" i="11"/>
  <c r="AT46" i="11"/>
  <c r="AT47" i="11"/>
  <c r="AT48" i="11"/>
  <c r="AT49" i="11"/>
  <c r="AT4" i="11"/>
  <c r="AU5" i="11"/>
  <c r="AU6" i="11"/>
  <c r="AU7" i="11"/>
  <c r="AU8" i="11"/>
  <c r="AU9" i="11"/>
  <c r="AU10" i="11"/>
  <c r="AU11" i="11"/>
  <c r="AU12" i="11"/>
  <c r="AU13" i="11"/>
  <c r="AU14" i="11"/>
  <c r="AU15" i="11"/>
  <c r="AU16" i="11"/>
  <c r="AU17" i="11"/>
  <c r="AU18" i="11"/>
  <c r="AU19" i="11"/>
  <c r="AU20" i="11"/>
  <c r="AU21" i="11"/>
  <c r="AU22" i="11"/>
  <c r="AU23" i="11"/>
  <c r="AU24" i="11"/>
  <c r="AU25" i="11"/>
  <c r="AU26" i="11"/>
  <c r="AU27" i="11"/>
  <c r="AU28" i="11"/>
  <c r="AU29" i="11"/>
  <c r="AU30" i="11"/>
  <c r="AU31" i="11"/>
  <c r="AU32" i="11"/>
  <c r="AU33" i="11"/>
  <c r="AU34" i="11"/>
  <c r="AU35" i="11"/>
  <c r="AU36" i="11"/>
  <c r="AU37" i="11"/>
  <c r="AU38" i="11"/>
  <c r="AU39" i="11"/>
  <c r="AU40" i="11"/>
  <c r="AU41" i="11"/>
  <c r="AU42" i="11"/>
  <c r="AU43" i="11"/>
  <c r="AU44" i="11"/>
  <c r="AU45" i="11"/>
  <c r="AU46" i="11"/>
  <c r="AU47" i="11"/>
  <c r="AU48" i="11"/>
  <c r="AU49" i="11"/>
  <c r="AU4" i="11"/>
  <c r="AV5" i="11"/>
  <c r="AV6" i="11"/>
  <c r="AV7" i="11"/>
  <c r="AV8" i="11"/>
  <c r="AV9" i="11"/>
  <c r="AV10" i="11"/>
  <c r="AV11" i="11"/>
  <c r="AV12" i="11"/>
  <c r="AV13" i="11"/>
  <c r="AV14" i="11"/>
  <c r="AV15" i="11"/>
  <c r="AV16" i="11"/>
  <c r="AV17" i="11"/>
  <c r="AV18" i="11"/>
  <c r="AV19" i="11"/>
  <c r="AV20" i="11"/>
  <c r="AV21" i="11"/>
  <c r="AV22" i="11"/>
  <c r="AV23" i="11"/>
  <c r="AV24" i="11"/>
  <c r="AV25" i="11"/>
  <c r="AV26" i="11"/>
  <c r="AV27" i="11"/>
  <c r="AV28" i="11"/>
  <c r="AV29" i="11"/>
  <c r="AV30" i="11"/>
  <c r="AV31" i="11"/>
  <c r="AV32" i="11"/>
  <c r="AV33" i="11"/>
  <c r="AV34" i="11"/>
  <c r="AV35" i="11"/>
  <c r="AV36" i="11"/>
  <c r="AV37" i="11"/>
  <c r="AV38" i="11"/>
  <c r="AV39" i="11"/>
  <c r="AV40" i="11"/>
  <c r="AV41" i="11"/>
  <c r="AV42" i="11"/>
  <c r="AV43" i="11"/>
  <c r="AV44" i="11"/>
  <c r="AV45" i="11"/>
  <c r="AV46" i="11"/>
  <c r="AV47" i="11"/>
  <c r="AV48" i="11"/>
  <c r="AV49" i="11"/>
  <c r="AV4" i="11"/>
  <c r="AW5" i="11"/>
  <c r="AW6" i="11"/>
  <c r="AW7" i="11"/>
  <c r="AW8" i="11"/>
  <c r="AW9" i="11"/>
  <c r="AW10" i="11"/>
  <c r="AW11" i="11"/>
  <c r="AW12" i="11"/>
  <c r="AW13" i="11"/>
  <c r="AW14" i="11"/>
  <c r="AW15" i="11"/>
  <c r="AW16" i="11"/>
  <c r="AW17" i="11"/>
  <c r="AW18" i="11"/>
  <c r="AW19" i="11"/>
  <c r="AW20" i="11"/>
  <c r="AW21" i="11"/>
  <c r="AW22" i="11"/>
  <c r="AW23" i="11"/>
  <c r="AW24" i="11"/>
  <c r="AW25" i="11"/>
  <c r="AW26" i="11"/>
  <c r="AW27" i="11"/>
  <c r="AW28" i="11"/>
  <c r="AW29" i="11"/>
  <c r="AW30" i="11"/>
  <c r="AW31" i="11"/>
  <c r="AW32" i="11"/>
  <c r="AW33" i="11"/>
  <c r="AW34" i="11"/>
  <c r="AW35" i="11"/>
  <c r="AW36" i="11"/>
  <c r="AW37" i="11"/>
  <c r="AW38" i="11"/>
  <c r="AW39" i="11"/>
  <c r="AW40" i="11"/>
  <c r="AW41" i="11"/>
  <c r="AW42" i="11"/>
  <c r="AW43" i="11"/>
  <c r="AW44" i="11"/>
  <c r="AW45" i="11"/>
  <c r="AW46" i="11"/>
  <c r="AW47" i="11"/>
  <c r="AW48" i="11"/>
  <c r="AW49" i="11"/>
  <c r="AW4" i="11"/>
  <c r="AX5" i="11"/>
  <c r="AX6" i="11"/>
  <c r="AX7" i="11"/>
  <c r="AX8" i="11"/>
  <c r="AX9" i="11"/>
  <c r="AX10" i="11"/>
  <c r="AX11" i="11"/>
  <c r="AX12" i="11"/>
  <c r="AX13" i="11"/>
  <c r="AX14" i="11"/>
  <c r="AX15" i="11"/>
  <c r="AX16" i="11"/>
  <c r="AX17" i="11"/>
  <c r="AX18" i="11"/>
  <c r="AX19" i="11"/>
  <c r="AX20" i="11"/>
  <c r="AX21" i="11"/>
  <c r="AX22" i="11"/>
  <c r="AX23" i="11"/>
  <c r="AX24" i="11"/>
  <c r="AX25" i="11"/>
  <c r="AX26" i="11"/>
  <c r="AX27" i="11"/>
  <c r="AX28" i="11"/>
  <c r="AX29" i="11"/>
  <c r="AX30" i="11"/>
  <c r="AX31" i="11"/>
  <c r="AX32" i="11"/>
  <c r="AX33" i="11"/>
  <c r="AX34" i="11"/>
  <c r="AX35" i="11"/>
  <c r="AX36" i="11"/>
  <c r="AX37" i="11"/>
  <c r="AX38" i="11"/>
  <c r="AX39" i="11"/>
  <c r="AX40" i="11"/>
  <c r="AX41" i="11"/>
  <c r="AX42" i="11"/>
  <c r="AX43" i="11"/>
  <c r="AX44" i="11"/>
  <c r="AX45" i="11"/>
  <c r="AX46" i="11"/>
  <c r="AX47" i="11"/>
  <c r="AX48" i="11"/>
  <c r="AX49" i="11"/>
  <c r="AX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4" i="11"/>
  <c r="W6" i="11"/>
  <c r="W5"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4" i="11"/>
  <c r="X4" i="11"/>
  <c r="X45" i="11"/>
  <c r="X5"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6" i="11"/>
  <c r="X47" i="11"/>
  <c r="X48" i="11"/>
  <c r="X49"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4" i="11"/>
  <c r="CH4" i="13" l="1"/>
  <c r="CK5" i="13"/>
  <c r="CG5" i="13"/>
  <c r="CJ4" i="13"/>
  <c r="CH16" i="13"/>
  <c r="CJ14" i="13"/>
  <c r="CK13" i="13"/>
  <c r="CG13" i="13"/>
  <c r="CJ12" i="13"/>
  <c r="CJ11" i="13"/>
  <c r="CH10" i="13"/>
  <c r="CJ9" i="13"/>
  <c r="CK8" i="13"/>
  <c r="CG8" i="13"/>
  <c r="CH7" i="13"/>
  <c r="CI6" i="13"/>
  <c r="CI4" i="13"/>
  <c r="CH14" i="12"/>
  <c r="CH4" i="12"/>
  <c r="CH11" i="12"/>
  <c r="CI10" i="12"/>
  <c r="CJ9" i="12"/>
  <c r="CH8" i="12"/>
  <c r="CI7" i="12"/>
  <c r="CH6" i="12"/>
  <c r="CI5" i="12"/>
  <c r="CI14" i="12"/>
  <c r="CJ14" i="12"/>
  <c r="U4" i="14"/>
  <c r="U3" i="14"/>
  <c r="U2" i="14"/>
  <c r="Q4" i="14"/>
  <c r="Q3" i="14"/>
  <c r="Q2" i="14"/>
  <c r="M4" i="14"/>
  <c r="M3" i="14"/>
  <c r="M2" i="14"/>
  <c r="I3" i="14"/>
  <c r="I4" i="14"/>
  <c r="I2" i="14"/>
  <c r="AD4" i="14"/>
  <c r="AD3" i="14"/>
  <c r="AD2" i="14"/>
  <c r="Z4" i="14"/>
  <c r="Z3" i="14"/>
  <c r="Z2" i="14"/>
  <c r="V3" i="14"/>
  <c r="V2" i="14"/>
  <c r="R3" i="14"/>
  <c r="R2" i="14"/>
  <c r="N4" i="14"/>
  <c r="N3" i="14"/>
  <c r="N2" i="14"/>
  <c r="J4" i="14"/>
  <c r="J3" i="14"/>
  <c r="J2" i="14"/>
  <c r="F4" i="14"/>
  <c r="F2" i="14"/>
  <c r="G17" i="13"/>
  <c r="F17" i="13"/>
  <c r="E17" i="13"/>
  <c r="D17" i="13"/>
  <c r="H3" i="13"/>
  <c r="G3" i="13"/>
  <c r="F3" i="13"/>
  <c r="E3" i="13"/>
  <c r="D3" i="13"/>
  <c r="CA2" i="13"/>
  <c r="BZ2" i="13"/>
  <c r="BZ3" i="13" s="1"/>
  <c r="BY2" i="13"/>
  <c r="BY3" i="13" s="1"/>
  <c r="BX2" i="13"/>
  <c r="BX3" i="13" s="1"/>
  <c r="BW2" i="13"/>
  <c r="BW3" i="13" s="1"/>
  <c r="BV2" i="13"/>
  <c r="BU2" i="13"/>
  <c r="BU3" i="13" s="1"/>
  <c r="BT2" i="13"/>
  <c r="BT3" i="13" s="1"/>
  <c r="BS2" i="13"/>
  <c r="BS3" i="13" s="1"/>
  <c r="BR2" i="13"/>
  <c r="BR3" i="13" s="1"/>
  <c r="BL2" i="13"/>
  <c r="BK2" i="13"/>
  <c r="BK3" i="13" s="1"/>
  <c r="BJ2" i="13"/>
  <c r="BJ3" i="13" s="1"/>
  <c r="BI2" i="13"/>
  <c r="BI3" i="13" s="1"/>
  <c r="BH2" i="13"/>
  <c r="BH3" i="13" s="1"/>
  <c r="BG2" i="13"/>
  <c r="BF2" i="13"/>
  <c r="BF3" i="13" s="1"/>
  <c r="BE2" i="13"/>
  <c r="BE3" i="13" s="1"/>
  <c r="BD2" i="13"/>
  <c r="BD3" i="13" s="1"/>
  <c r="BC2" i="13"/>
  <c r="BC3" i="13" s="1"/>
  <c r="BB2" i="13"/>
  <c r="BA2" i="13"/>
  <c r="BA3" i="13" s="1"/>
  <c r="AZ2" i="13"/>
  <c r="AY2" i="13"/>
  <c r="AY3" i="13" s="1"/>
  <c r="AS2" i="13"/>
  <c r="AR2" i="13"/>
  <c r="AR3" i="13" s="1"/>
  <c r="AQ2" i="13"/>
  <c r="AQ3" i="13" s="1"/>
  <c r="AP2" i="13"/>
  <c r="AP3" i="13" s="1"/>
  <c r="AO2" i="13"/>
  <c r="AO3" i="13" s="1"/>
  <c r="AN2" i="13"/>
  <c r="AM2" i="13"/>
  <c r="AM3" i="13" s="1"/>
  <c r="AL2" i="13"/>
  <c r="AL3" i="13" s="1"/>
  <c r="AK2" i="13"/>
  <c r="AK3" i="13" s="1"/>
  <c r="AJ2" i="13"/>
  <c r="AJ3" i="13" s="1"/>
  <c r="AI2" i="13"/>
  <c r="AH2" i="13"/>
  <c r="AH3" i="13" s="1"/>
  <c r="AG2" i="13"/>
  <c r="AG3" i="13" s="1"/>
  <c r="AF2" i="13"/>
  <c r="AF3" i="13" s="1"/>
  <c r="AE2" i="13"/>
  <c r="AE3" i="13" s="1"/>
  <c r="AD2" i="13"/>
  <c r="AC2" i="13"/>
  <c r="AC3" i="13" s="1"/>
  <c r="AB2" i="13"/>
  <c r="AB3" i="13" s="1"/>
  <c r="AA2" i="13"/>
  <c r="AA3" i="13" s="1"/>
  <c r="Z2" i="13"/>
  <c r="Z3" i="13" s="1"/>
  <c r="T2" i="13"/>
  <c r="S2" i="13"/>
  <c r="S3" i="13" s="1"/>
  <c r="R2" i="13"/>
  <c r="R3" i="13" s="1"/>
  <c r="Q2" i="13"/>
  <c r="Q3" i="13" s="1"/>
  <c r="P2" i="13"/>
  <c r="P3" i="13" s="1"/>
  <c r="O2" i="13"/>
  <c r="N2" i="13"/>
  <c r="N3" i="13" s="1"/>
  <c r="M2" i="13"/>
  <c r="M3" i="13" s="1"/>
  <c r="L2" i="13"/>
  <c r="L3" i="13" s="1"/>
  <c r="K2" i="13"/>
  <c r="K3" i="13" s="1"/>
  <c r="J2" i="13"/>
  <c r="I2" i="13"/>
  <c r="H2" i="13"/>
  <c r="G2" i="13"/>
  <c r="F2" i="13"/>
  <c r="E2" i="13"/>
  <c r="D2" i="13"/>
  <c r="C2" i="13"/>
  <c r="B2" i="13"/>
  <c r="G13" i="12"/>
  <c r="F13" i="12"/>
  <c r="E13" i="12"/>
  <c r="D13" i="12"/>
  <c r="CB2" i="12"/>
  <c r="H3" i="12"/>
  <c r="G3" i="12"/>
  <c r="F3" i="12"/>
  <c r="E3" i="12"/>
  <c r="D3" i="12"/>
  <c r="CA2" i="12"/>
  <c r="BZ2" i="12"/>
  <c r="BZ3" i="12" s="1"/>
  <c r="BY2" i="12"/>
  <c r="BY3" i="12" s="1"/>
  <c r="BX2" i="12"/>
  <c r="BX3" i="12" s="1"/>
  <c r="BW2" i="12"/>
  <c r="BW3" i="12" s="1"/>
  <c r="BV2" i="12"/>
  <c r="BU2" i="12"/>
  <c r="BU3" i="12" s="1"/>
  <c r="BT2" i="12"/>
  <c r="BT3" i="12" s="1"/>
  <c r="BS2" i="12"/>
  <c r="BS3" i="12" s="1"/>
  <c r="BR2" i="12"/>
  <c r="BR3" i="12" s="1"/>
  <c r="BL2" i="12"/>
  <c r="BK2" i="12"/>
  <c r="BK3" i="12" s="1"/>
  <c r="BJ2" i="12"/>
  <c r="BJ3" i="12" s="1"/>
  <c r="BI2" i="12"/>
  <c r="BI3" i="12" s="1"/>
  <c r="BH2" i="12"/>
  <c r="BH3" i="12" s="1"/>
  <c r="BG2" i="12"/>
  <c r="BF2" i="12"/>
  <c r="BF3" i="12" s="1"/>
  <c r="BE2" i="12"/>
  <c r="BE3" i="12" s="1"/>
  <c r="BD2" i="12"/>
  <c r="BD3" i="12" s="1"/>
  <c r="BC2" i="12"/>
  <c r="BC3" i="12" s="1"/>
  <c r="BB2" i="12"/>
  <c r="BA2" i="12"/>
  <c r="BA3" i="12" s="1"/>
  <c r="AZ2" i="12"/>
  <c r="AY2" i="12"/>
  <c r="AY3" i="12" s="1"/>
  <c r="AS2" i="12"/>
  <c r="AR2" i="12"/>
  <c r="AR3" i="12" s="1"/>
  <c r="AQ2" i="12"/>
  <c r="AQ3" i="12" s="1"/>
  <c r="AP2" i="12"/>
  <c r="AP3" i="12" s="1"/>
  <c r="AO2" i="12"/>
  <c r="AO3" i="12" s="1"/>
  <c r="AN2" i="12"/>
  <c r="AM2" i="12"/>
  <c r="AM3" i="12" s="1"/>
  <c r="AL2" i="12"/>
  <c r="AL3" i="12" s="1"/>
  <c r="AK2" i="12"/>
  <c r="AK3" i="12" s="1"/>
  <c r="AJ2" i="12"/>
  <c r="AJ3" i="12" s="1"/>
  <c r="AI2" i="12"/>
  <c r="AH2" i="12"/>
  <c r="AH3" i="12" s="1"/>
  <c r="AG2" i="12"/>
  <c r="AG3" i="12" s="1"/>
  <c r="AF2" i="12"/>
  <c r="AF3" i="12" s="1"/>
  <c r="AE2" i="12"/>
  <c r="AE3" i="12" s="1"/>
  <c r="AD2" i="12"/>
  <c r="AC2" i="12"/>
  <c r="AC3" i="12" s="1"/>
  <c r="AB2" i="12"/>
  <c r="AB3" i="12" s="1"/>
  <c r="AA2" i="12"/>
  <c r="AA3" i="12" s="1"/>
  <c r="Z2" i="12"/>
  <c r="Z3" i="12" s="1"/>
  <c r="T2" i="12"/>
  <c r="S2" i="12"/>
  <c r="S3" i="12" s="1"/>
  <c r="R2" i="12"/>
  <c r="R3" i="12" s="1"/>
  <c r="Q2" i="12"/>
  <c r="Q3" i="12" s="1"/>
  <c r="P2" i="12"/>
  <c r="P3" i="12" s="1"/>
  <c r="O2" i="12"/>
  <c r="N2" i="12"/>
  <c r="N3" i="12" s="1"/>
  <c r="M2" i="12"/>
  <c r="M3" i="12" s="1"/>
  <c r="L2" i="12"/>
  <c r="L3" i="12" s="1"/>
  <c r="K2" i="12"/>
  <c r="K3" i="12" s="1"/>
  <c r="J2" i="12"/>
  <c r="I2" i="12"/>
  <c r="H2" i="12"/>
  <c r="G2" i="12"/>
  <c r="F2" i="12"/>
  <c r="E2" i="12"/>
  <c r="D2" i="12"/>
  <c r="C2" i="12"/>
  <c r="B2" i="12"/>
  <c r="CD2" i="12" l="1"/>
  <c r="CD3" i="12" s="1"/>
  <c r="AN3" i="12"/>
  <c r="AD3" i="12"/>
  <c r="U2" i="13"/>
  <c r="U3" i="13" s="1"/>
  <c r="X2" i="13"/>
  <c r="X3" i="13" s="1"/>
  <c r="AV2" i="13"/>
  <c r="AV3" i="13" s="1"/>
  <c r="BN2" i="13"/>
  <c r="BN3" i="13" s="1"/>
  <c r="CF2" i="13"/>
  <c r="CF3" i="13" s="1"/>
  <c r="AT2" i="13"/>
  <c r="AT3" i="13" s="1"/>
  <c r="AX2" i="13"/>
  <c r="AX3" i="13" s="1"/>
  <c r="CD2" i="13"/>
  <c r="CD3" i="13" s="1"/>
  <c r="V2" i="13"/>
  <c r="V3" i="13" s="1"/>
  <c r="BQ2" i="13"/>
  <c r="BQ3" i="13" s="1"/>
  <c r="Y2" i="13"/>
  <c r="Y3" i="13" s="1"/>
  <c r="BO2" i="13"/>
  <c r="BO3" i="13" s="1"/>
  <c r="CC2" i="13"/>
  <c r="CC3" i="13" s="1"/>
  <c r="W2" i="13"/>
  <c r="W3" i="13" s="1"/>
  <c r="BM2" i="13"/>
  <c r="BM3" i="13" s="1"/>
  <c r="CE2" i="13"/>
  <c r="CE3" i="13" s="1"/>
  <c r="CB2" i="13"/>
  <c r="CB3" i="13" s="1"/>
  <c r="AU2" i="13"/>
  <c r="AU3" i="13" s="1"/>
  <c r="BP2" i="13"/>
  <c r="BP3" i="13" s="1"/>
  <c r="AI3" i="13"/>
  <c r="AZ3" i="13"/>
  <c r="BL3" i="13"/>
  <c r="BV3" i="13"/>
  <c r="O3" i="13"/>
  <c r="AN3" i="13"/>
  <c r="CA3" i="13"/>
  <c r="T3" i="13"/>
  <c r="AS3" i="13"/>
  <c r="BB3" i="13"/>
  <c r="AD3" i="13"/>
  <c r="BG3" i="13"/>
  <c r="AW2" i="13"/>
  <c r="AW3" i="13" s="1"/>
  <c r="W2" i="12"/>
  <c r="W3" i="12" s="1"/>
  <c r="BO2" i="12"/>
  <c r="BO3" i="12" s="1"/>
  <c r="X2" i="12"/>
  <c r="X3" i="12" s="1"/>
  <c r="CB3" i="12"/>
  <c r="AU2" i="12"/>
  <c r="AU3" i="12" s="1"/>
  <c r="BM2" i="12"/>
  <c r="BM3" i="12" s="1"/>
  <c r="BQ2" i="12"/>
  <c r="BQ3" i="12" s="1"/>
  <c r="CE2" i="12"/>
  <c r="CE3" i="12" s="1"/>
  <c r="AI3" i="12"/>
  <c r="Y2" i="12"/>
  <c r="Y3" i="12" s="1"/>
  <c r="AW2" i="12"/>
  <c r="AW3" i="12" s="1"/>
  <c r="U2" i="12"/>
  <c r="U3" i="12" s="1"/>
  <c r="CF2" i="12"/>
  <c r="CF3" i="12" s="1"/>
  <c r="O3" i="12"/>
  <c r="CC2" i="12"/>
  <c r="CC3" i="12" s="1"/>
  <c r="CA3" i="12"/>
  <c r="AV2" i="12"/>
  <c r="AV3" i="12" s="1"/>
  <c r="AT2" i="12"/>
  <c r="AT3" i="12" s="1"/>
  <c r="BP2" i="12"/>
  <c r="BP3" i="12" s="1"/>
  <c r="BN2" i="12"/>
  <c r="BN3" i="12" s="1"/>
  <c r="T3" i="12"/>
  <c r="AS3" i="12"/>
  <c r="BG3" i="12"/>
  <c r="AZ3" i="12"/>
  <c r="BL3" i="12"/>
  <c r="V2" i="12"/>
  <c r="V3" i="12" s="1"/>
  <c r="AX2" i="12"/>
  <c r="AX3" i="12" s="1"/>
  <c r="BB3" i="12"/>
  <c r="BV3" i="12"/>
  <c r="CI2" i="13" l="1"/>
  <c r="CI3" i="13" s="1"/>
  <c r="CK2" i="13"/>
  <c r="CK3" i="13" s="1"/>
  <c r="CG2" i="13"/>
  <c r="CG3" i="13" s="1"/>
  <c r="CH2" i="13"/>
  <c r="CH3" i="13" s="1"/>
  <c r="CK17" i="13"/>
  <c r="CJ2" i="13"/>
  <c r="CJ3" i="13" s="1"/>
  <c r="CK13" i="12"/>
  <c r="CG2" i="12"/>
  <c r="CG3" i="12" s="1"/>
  <c r="CJ2" i="12"/>
  <c r="CJ3" i="12" s="1"/>
  <c r="CK2" i="12"/>
  <c r="CK3" i="12" s="1"/>
  <c r="CI2" i="12"/>
  <c r="CI3" i="12" s="1"/>
  <c r="CH2" i="12"/>
  <c r="CH3" i="12" s="1"/>
  <c r="G50" i="11"/>
  <c r="F50" i="11"/>
  <c r="E50" i="11"/>
  <c r="D50" i="11"/>
  <c r="CE2" i="11"/>
  <c r="CE3" i="11" s="1"/>
  <c r="CD2" i="11"/>
  <c r="CD3" i="11" s="1"/>
  <c r="BP2" i="11"/>
  <c r="BP3" i="11" s="1"/>
  <c r="X2" i="11"/>
  <c r="X3" i="11" s="1"/>
  <c r="BO2" i="11"/>
  <c r="BO3" i="11" s="1"/>
  <c r="CB2" i="11"/>
  <c r="CB3" i="11" s="1"/>
  <c r="BN2" i="11"/>
  <c r="BN3" i="11" s="1"/>
  <c r="AV2" i="11"/>
  <c r="H3" i="11"/>
  <c r="G3" i="11"/>
  <c r="F3" i="11"/>
  <c r="E3" i="11"/>
  <c r="D3" i="11"/>
  <c r="CC2" i="11"/>
  <c r="CC3" i="11" s="1"/>
  <c r="CA2" i="11"/>
  <c r="CA3" i="11" s="1"/>
  <c r="BZ2" i="11"/>
  <c r="BZ3" i="11" s="1"/>
  <c r="BY2" i="11"/>
  <c r="BY3" i="11" s="1"/>
  <c r="BX2" i="11"/>
  <c r="BX3" i="11" s="1"/>
  <c r="BW2" i="11"/>
  <c r="BW3" i="11" s="1"/>
  <c r="BV2" i="11"/>
  <c r="BV3" i="11" s="1"/>
  <c r="BU2" i="11"/>
  <c r="BU3" i="11" s="1"/>
  <c r="BT2" i="11"/>
  <c r="BT3" i="11" s="1"/>
  <c r="BS2" i="11"/>
  <c r="BS3" i="11" s="1"/>
  <c r="BR2" i="11"/>
  <c r="BR3" i="11" s="1"/>
  <c r="BQ2" i="11"/>
  <c r="BQ3" i="11" s="1"/>
  <c r="BM2" i="11"/>
  <c r="BM3" i="11" s="1"/>
  <c r="BL2" i="11"/>
  <c r="BL3" i="11" s="1"/>
  <c r="BK2" i="11"/>
  <c r="BK3" i="11" s="1"/>
  <c r="BJ2" i="11"/>
  <c r="BJ3" i="11" s="1"/>
  <c r="BI2" i="11"/>
  <c r="BI3" i="11" s="1"/>
  <c r="BH2" i="11"/>
  <c r="BH3" i="11" s="1"/>
  <c r="BG2" i="11"/>
  <c r="BG3" i="11" s="1"/>
  <c r="BF2" i="11"/>
  <c r="BF3" i="11" s="1"/>
  <c r="BE2" i="11"/>
  <c r="BE3" i="11" s="1"/>
  <c r="BD2" i="11"/>
  <c r="BD3" i="11" s="1"/>
  <c r="BC2" i="11"/>
  <c r="BC3" i="11" s="1"/>
  <c r="BB2" i="11"/>
  <c r="BB3" i="11" s="1"/>
  <c r="BA2" i="11"/>
  <c r="BA3" i="11" s="1"/>
  <c r="AZ2" i="11"/>
  <c r="AZ3" i="11" s="1"/>
  <c r="AY2" i="11"/>
  <c r="AY3" i="11" s="1"/>
  <c r="AW2" i="11"/>
  <c r="AS2" i="11"/>
  <c r="AS3" i="11" s="1"/>
  <c r="AR2" i="11"/>
  <c r="AR3" i="11" s="1"/>
  <c r="AQ2" i="11"/>
  <c r="AQ3" i="11" s="1"/>
  <c r="AP2" i="11"/>
  <c r="AP3" i="11" s="1"/>
  <c r="AO2" i="11"/>
  <c r="AO3" i="11" s="1"/>
  <c r="AN2" i="11"/>
  <c r="AN3" i="11" s="1"/>
  <c r="AM2" i="11"/>
  <c r="AM3" i="11" s="1"/>
  <c r="AL2" i="11"/>
  <c r="AL3" i="11" s="1"/>
  <c r="AK2" i="11"/>
  <c r="AK3" i="11" s="1"/>
  <c r="AJ2" i="11"/>
  <c r="AJ3" i="11" s="1"/>
  <c r="AI2" i="11"/>
  <c r="AI3" i="11" s="1"/>
  <c r="AH2" i="11"/>
  <c r="AH3" i="11" s="1"/>
  <c r="AG2" i="11"/>
  <c r="AG3" i="11" s="1"/>
  <c r="AF2" i="11"/>
  <c r="AF3" i="11" s="1"/>
  <c r="AE2" i="11"/>
  <c r="AE3" i="11" s="1"/>
  <c r="AD2" i="11"/>
  <c r="AD3" i="11" s="1"/>
  <c r="AC2" i="11"/>
  <c r="AC3" i="11" s="1"/>
  <c r="AB2" i="11"/>
  <c r="AB3" i="11" s="1"/>
  <c r="AA2" i="11"/>
  <c r="AA3" i="11" s="1"/>
  <c r="Z2" i="11"/>
  <c r="Z3" i="11" s="1"/>
  <c r="Y2" i="11"/>
  <c r="Y3" i="11" s="1"/>
  <c r="W2" i="11"/>
  <c r="W3" i="11" s="1"/>
  <c r="V2" i="11"/>
  <c r="V3" i="11" s="1"/>
  <c r="U2" i="11"/>
  <c r="U3" i="11" s="1"/>
  <c r="T2" i="11"/>
  <c r="T3" i="11" s="1"/>
  <c r="S2" i="11"/>
  <c r="S3" i="11" s="1"/>
  <c r="R2" i="11"/>
  <c r="R3" i="11" s="1"/>
  <c r="Q2" i="11"/>
  <c r="Q3" i="11" s="1"/>
  <c r="P2" i="11"/>
  <c r="P3" i="11" s="1"/>
  <c r="O2" i="11"/>
  <c r="O3" i="11" s="1"/>
  <c r="N2" i="11"/>
  <c r="N3" i="11" s="1"/>
  <c r="M2" i="11"/>
  <c r="M3" i="11" s="1"/>
  <c r="L2" i="11"/>
  <c r="L3" i="11" s="1"/>
  <c r="K2" i="11"/>
  <c r="K3" i="11" s="1"/>
  <c r="J2" i="11"/>
  <c r="I2" i="11"/>
  <c r="H2" i="11"/>
  <c r="G2" i="11"/>
  <c r="F2" i="11"/>
  <c r="E2" i="11"/>
  <c r="D2" i="11"/>
  <c r="C2" i="11"/>
  <c r="B2" i="11"/>
  <c r="H3" i="10"/>
  <c r="G3" i="10"/>
  <c r="F3" i="10"/>
  <c r="E3" i="10"/>
  <c r="D3" i="10"/>
  <c r="CA2" i="10"/>
  <c r="BZ2" i="10"/>
  <c r="BZ3" i="10" s="1"/>
  <c r="BY2" i="10"/>
  <c r="BY3" i="10" s="1"/>
  <c r="BX2" i="10"/>
  <c r="BX3" i="10" s="1"/>
  <c r="BW2" i="10"/>
  <c r="BW3" i="10" s="1"/>
  <c r="BV2" i="10"/>
  <c r="BU2" i="10"/>
  <c r="BU3" i="10" s="1"/>
  <c r="BT2" i="10"/>
  <c r="BT3" i="10" s="1"/>
  <c r="BS2" i="10"/>
  <c r="BS3" i="10" s="1"/>
  <c r="BR2" i="10"/>
  <c r="BR3" i="10" s="1"/>
  <c r="BL2" i="10"/>
  <c r="BK2" i="10"/>
  <c r="BK3" i="10" s="1"/>
  <c r="BJ2" i="10"/>
  <c r="BJ3" i="10" s="1"/>
  <c r="BI2" i="10"/>
  <c r="BI3" i="10" s="1"/>
  <c r="BH2" i="10"/>
  <c r="BH3" i="10" s="1"/>
  <c r="BG2" i="10"/>
  <c r="BF2" i="10"/>
  <c r="BF3" i="10" s="1"/>
  <c r="BE2" i="10"/>
  <c r="BE3" i="10" s="1"/>
  <c r="BD2" i="10"/>
  <c r="BD3" i="10" s="1"/>
  <c r="BC2" i="10"/>
  <c r="BC3" i="10" s="1"/>
  <c r="BB2" i="10"/>
  <c r="BA2" i="10"/>
  <c r="BA3" i="10" s="1"/>
  <c r="AZ2" i="10"/>
  <c r="AY2" i="10"/>
  <c r="AY3" i="10" s="1"/>
  <c r="AS2" i="10"/>
  <c r="AR2" i="10"/>
  <c r="AR3" i="10" s="1"/>
  <c r="AQ2" i="10"/>
  <c r="AQ3" i="10" s="1"/>
  <c r="AP2" i="10"/>
  <c r="AP3" i="10" s="1"/>
  <c r="AO2" i="10"/>
  <c r="AO3" i="10" s="1"/>
  <c r="AN2" i="10"/>
  <c r="AM2" i="10"/>
  <c r="AM3" i="10" s="1"/>
  <c r="AL2" i="10"/>
  <c r="AL3" i="10" s="1"/>
  <c r="AK2" i="10"/>
  <c r="AK3" i="10" s="1"/>
  <c r="AJ2" i="10"/>
  <c r="AJ3" i="10" s="1"/>
  <c r="AI2" i="10"/>
  <c r="AH2" i="10"/>
  <c r="AH3" i="10" s="1"/>
  <c r="AG2" i="10"/>
  <c r="AG3" i="10" s="1"/>
  <c r="AF2" i="10"/>
  <c r="AF3" i="10" s="1"/>
  <c r="AE2" i="10"/>
  <c r="AE3" i="10" s="1"/>
  <c r="AD2" i="10"/>
  <c r="AC2" i="10"/>
  <c r="AC3" i="10" s="1"/>
  <c r="AB2" i="10"/>
  <c r="AB3" i="10" s="1"/>
  <c r="AA2" i="10"/>
  <c r="AA3" i="10" s="1"/>
  <c r="Z2" i="10"/>
  <c r="Z3" i="10" s="1"/>
  <c r="T2" i="10"/>
  <c r="S2" i="10"/>
  <c r="S3" i="10" s="1"/>
  <c r="R2" i="10"/>
  <c r="R3" i="10" s="1"/>
  <c r="Q2" i="10"/>
  <c r="Q3" i="10" s="1"/>
  <c r="P2" i="10"/>
  <c r="P3" i="10" s="1"/>
  <c r="O2" i="10"/>
  <c r="N2" i="10"/>
  <c r="N3" i="10" s="1"/>
  <c r="M2" i="10"/>
  <c r="M3" i="10" s="1"/>
  <c r="L2" i="10"/>
  <c r="L3" i="10" s="1"/>
  <c r="K2" i="10"/>
  <c r="K3" i="10" s="1"/>
  <c r="J2" i="10"/>
  <c r="I2" i="10"/>
  <c r="H2" i="10"/>
  <c r="G2" i="10"/>
  <c r="F2" i="10"/>
  <c r="E2" i="10"/>
  <c r="D2" i="10"/>
  <c r="C2" i="10"/>
  <c r="B2" i="10"/>
  <c r="H3" i="9"/>
  <c r="G3" i="9"/>
  <c r="F3" i="9"/>
  <c r="E3" i="9"/>
  <c r="D3" i="9"/>
  <c r="CA2" i="9"/>
  <c r="BZ2" i="9"/>
  <c r="BZ3" i="9" s="1"/>
  <c r="BY2" i="9"/>
  <c r="BY3" i="9" s="1"/>
  <c r="BX2" i="9"/>
  <c r="BX3" i="9" s="1"/>
  <c r="BW2" i="9"/>
  <c r="BW3" i="9" s="1"/>
  <c r="BV2" i="9"/>
  <c r="BU2" i="9"/>
  <c r="BU3" i="9" s="1"/>
  <c r="BT2" i="9"/>
  <c r="BT3" i="9" s="1"/>
  <c r="BS2" i="9"/>
  <c r="BS3" i="9" s="1"/>
  <c r="BR2" i="9"/>
  <c r="BR3" i="9" s="1"/>
  <c r="BL2" i="9"/>
  <c r="BK2" i="9"/>
  <c r="BK3" i="9" s="1"/>
  <c r="BJ2" i="9"/>
  <c r="BJ3" i="9" s="1"/>
  <c r="BI2" i="9"/>
  <c r="BI3" i="9" s="1"/>
  <c r="BH2" i="9"/>
  <c r="BH3" i="9" s="1"/>
  <c r="BG2" i="9"/>
  <c r="BF2" i="9"/>
  <c r="BF3" i="9" s="1"/>
  <c r="BE2" i="9"/>
  <c r="BE3" i="9" s="1"/>
  <c r="BD2" i="9"/>
  <c r="BD3" i="9" s="1"/>
  <c r="BC2" i="9"/>
  <c r="BC3" i="9" s="1"/>
  <c r="BB2" i="9"/>
  <c r="BA2" i="9"/>
  <c r="BA3" i="9" s="1"/>
  <c r="AZ2" i="9"/>
  <c r="AY2" i="9"/>
  <c r="AY3" i="9" s="1"/>
  <c r="AS2" i="9"/>
  <c r="AR2" i="9"/>
  <c r="AR3" i="9" s="1"/>
  <c r="AQ2" i="9"/>
  <c r="AQ3" i="9" s="1"/>
  <c r="AP2" i="9"/>
  <c r="AP3" i="9" s="1"/>
  <c r="AO2" i="9"/>
  <c r="AO3" i="9" s="1"/>
  <c r="AN2" i="9"/>
  <c r="AM2" i="9"/>
  <c r="AM3" i="9" s="1"/>
  <c r="AL2" i="9"/>
  <c r="AL3" i="9" s="1"/>
  <c r="AK2" i="9"/>
  <c r="AK3" i="9" s="1"/>
  <c r="AJ2" i="9"/>
  <c r="AJ3" i="9" s="1"/>
  <c r="AI2" i="9"/>
  <c r="AH2" i="9"/>
  <c r="AH3" i="9" s="1"/>
  <c r="AG2" i="9"/>
  <c r="AG3" i="9" s="1"/>
  <c r="AF2" i="9"/>
  <c r="AF3" i="9" s="1"/>
  <c r="AE2" i="9"/>
  <c r="AE3" i="9" s="1"/>
  <c r="AD2" i="9"/>
  <c r="AC2" i="9"/>
  <c r="AC3" i="9" s="1"/>
  <c r="AB2" i="9"/>
  <c r="AB3" i="9" s="1"/>
  <c r="AA2" i="9"/>
  <c r="AA3" i="9" s="1"/>
  <c r="Z2" i="9"/>
  <c r="Z3" i="9" s="1"/>
  <c r="T2" i="9"/>
  <c r="S2" i="9"/>
  <c r="S3" i="9" s="1"/>
  <c r="R2" i="9"/>
  <c r="R3" i="9" s="1"/>
  <c r="Q2" i="9"/>
  <c r="Q3" i="9" s="1"/>
  <c r="P2" i="9"/>
  <c r="P3" i="9" s="1"/>
  <c r="O2" i="9"/>
  <c r="N2" i="9"/>
  <c r="N3" i="9" s="1"/>
  <c r="M2" i="9"/>
  <c r="M3" i="9" s="1"/>
  <c r="L2" i="9"/>
  <c r="L3" i="9" s="1"/>
  <c r="K2" i="9"/>
  <c r="K3" i="9" s="1"/>
  <c r="J2" i="9"/>
  <c r="I2" i="9"/>
  <c r="H2" i="9"/>
  <c r="G2" i="9"/>
  <c r="F2" i="9"/>
  <c r="E2" i="9"/>
  <c r="D2" i="9"/>
  <c r="C2" i="9"/>
  <c r="B2" i="9"/>
  <c r="CF2" i="11" l="1"/>
  <c r="CF3" i="11" s="1"/>
  <c r="CJ2" i="11"/>
  <c r="CJ3" i="11" s="1"/>
  <c r="AW3" i="11"/>
  <c r="AV3" i="11"/>
  <c r="CI2" i="11"/>
  <c r="CI3" i="11" s="1"/>
  <c r="AT2" i="11"/>
  <c r="AX2" i="11"/>
  <c r="AU2" i="11"/>
  <c r="AV2" i="10"/>
  <c r="AV3" i="10" s="1"/>
  <c r="Y2" i="10"/>
  <c r="Y3" i="10" s="1"/>
  <c r="CC2" i="10"/>
  <c r="CC3" i="10" s="1"/>
  <c r="X2" i="10"/>
  <c r="X3" i="10" s="1"/>
  <c r="CB2" i="10"/>
  <c r="CB3" i="10" s="1"/>
  <c r="CF2" i="10"/>
  <c r="CF3" i="10" s="1"/>
  <c r="U2" i="10"/>
  <c r="U3" i="10" s="1"/>
  <c r="BP2" i="10"/>
  <c r="BP3" i="10" s="1"/>
  <c r="AU2" i="10"/>
  <c r="AU3" i="10" s="1"/>
  <c r="BM2" i="10"/>
  <c r="BM3" i="10" s="1"/>
  <c r="BQ2" i="10"/>
  <c r="BQ3" i="10" s="1"/>
  <c r="CE2" i="10"/>
  <c r="CE3" i="10" s="1"/>
  <c r="CD2" i="10"/>
  <c r="CD3" i="10" s="1"/>
  <c r="W2" i="10"/>
  <c r="W3" i="10" s="1"/>
  <c r="BO2" i="10"/>
  <c r="BO3" i="10" s="1"/>
  <c r="BN2" i="10"/>
  <c r="BN3" i="10" s="1"/>
  <c r="V2" i="10"/>
  <c r="V3" i="10" s="1"/>
  <c r="T3" i="10"/>
  <c r="AN3" i="10"/>
  <c r="AS3" i="10"/>
  <c r="AW2" i="10"/>
  <c r="AW3" i="10" s="1"/>
  <c r="AZ3" i="10"/>
  <c r="BL3" i="10"/>
  <c r="AD3" i="10"/>
  <c r="AT2" i="10"/>
  <c r="AT3" i="10" s="1"/>
  <c r="AX2" i="10"/>
  <c r="AX3" i="10" s="1"/>
  <c r="BB3" i="10"/>
  <c r="BV3" i="10"/>
  <c r="O3" i="10"/>
  <c r="AI3" i="10"/>
  <c r="BG3" i="10"/>
  <c r="CA3" i="10"/>
  <c r="W2" i="9"/>
  <c r="W3" i="9" s="1"/>
  <c r="AT2" i="9"/>
  <c r="V2" i="9"/>
  <c r="V3" i="9" s="1"/>
  <c r="BP2" i="9"/>
  <c r="BP3" i="9" s="1"/>
  <c r="BO2" i="9"/>
  <c r="BO3" i="9" s="1"/>
  <c r="AV2" i="9"/>
  <c r="BN2" i="9"/>
  <c r="BN3" i="9" s="1"/>
  <c r="CB2" i="9"/>
  <c r="CB3" i="9" s="1"/>
  <c r="CF2" i="9"/>
  <c r="CF3" i="9" s="1"/>
  <c r="X2" i="9"/>
  <c r="X3" i="9" s="1"/>
  <c r="BV3" i="9"/>
  <c r="AI3" i="9"/>
  <c r="CA3" i="9"/>
  <c r="Y2" i="9"/>
  <c r="Y3" i="9" s="1"/>
  <c r="AW2" i="9"/>
  <c r="CC2" i="9"/>
  <c r="CC3" i="9" s="1"/>
  <c r="AN3" i="9"/>
  <c r="AX2" i="9"/>
  <c r="AX3" i="9" s="1"/>
  <c r="BB3" i="9"/>
  <c r="CD2" i="9"/>
  <c r="CD3" i="9" s="1"/>
  <c r="AD3" i="9"/>
  <c r="O3" i="9"/>
  <c r="AS3" i="9"/>
  <c r="AU2" i="9"/>
  <c r="CE2" i="9"/>
  <c r="CE3" i="9" s="1"/>
  <c r="BG3" i="9"/>
  <c r="BL3" i="9"/>
  <c r="BQ2" i="9"/>
  <c r="BQ3" i="9" s="1"/>
  <c r="BM2" i="9"/>
  <c r="BM3" i="9" s="1"/>
  <c r="T3" i="9"/>
  <c r="AZ3" i="9"/>
  <c r="U2" i="9"/>
  <c r="U3" i="9" s="1"/>
  <c r="E43" i="6"/>
  <c r="E48" i="6"/>
  <c r="E42" i="6"/>
  <c r="J41" i="6"/>
  <c r="O41" i="6"/>
  <c r="R41" i="6"/>
  <c r="E41" i="6"/>
  <c r="E40" i="6"/>
  <c r="E37" i="6"/>
  <c r="E29" i="6"/>
  <c r="E28" i="6"/>
  <c r="E26" i="6"/>
  <c r="E24" i="6"/>
  <c r="E23" i="6"/>
  <c r="E22" i="6"/>
  <c r="E18" i="6"/>
  <c r="E17" i="6"/>
  <c r="E15" i="6"/>
  <c r="E13" i="6"/>
  <c r="E11" i="6"/>
  <c r="E8" i="6"/>
  <c r="E6" i="6"/>
  <c r="AT3" i="9" l="1"/>
  <c r="CG2" i="9"/>
  <c r="CG3" i="9" s="1"/>
  <c r="AU3" i="9"/>
  <c r="CH2" i="9"/>
  <c r="CH3" i="9" s="1"/>
  <c r="AW3" i="9"/>
  <c r="CJ2" i="9"/>
  <c r="CJ3" i="9" s="1"/>
  <c r="AV3" i="9"/>
  <c r="CI2" i="9"/>
  <c r="CI3" i="9" s="1"/>
  <c r="CK50" i="11"/>
  <c r="AU3" i="11"/>
  <c r="CH2" i="11"/>
  <c r="CH3" i="11" s="1"/>
  <c r="CK2" i="11"/>
  <c r="CK3" i="11" s="1"/>
  <c r="AX3" i="11"/>
  <c r="AT3" i="11"/>
  <c r="CG2" i="11"/>
  <c r="CG3" i="11" s="1"/>
  <c r="CI2" i="10"/>
  <c r="CI3" i="10" s="1"/>
  <c r="CG2" i="10"/>
  <c r="CG3" i="10" s="1"/>
  <c r="CH2" i="10"/>
  <c r="CH3" i="10" s="1"/>
  <c r="CK2" i="10"/>
  <c r="CK3" i="10" s="1"/>
  <c r="CJ2" i="10"/>
  <c r="CJ3" i="10" s="1"/>
  <c r="CK2" i="9"/>
  <c r="CK3" i="9" s="1"/>
  <c r="S41" i="6"/>
  <c r="B2" i="6" l="1"/>
  <c r="H2" i="6"/>
  <c r="Q2" i="6"/>
  <c r="P2" i="6"/>
  <c r="N2" i="6"/>
  <c r="M2" i="6"/>
  <c r="L2" i="6"/>
  <c r="K2" i="6"/>
  <c r="I2" i="6"/>
  <c r="G2" i="6"/>
  <c r="F2" i="6"/>
  <c r="D2" i="6"/>
  <c r="C2" i="6"/>
  <c r="R10" i="6"/>
  <c r="R5" i="6"/>
  <c r="O6" i="6"/>
  <c r="R6" i="6"/>
  <c r="R8" i="6"/>
  <c r="R13" i="6"/>
  <c r="R15" i="6"/>
  <c r="R17" i="6"/>
  <c r="R18" i="6"/>
  <c r="R22" i="6"/>
  <c r="R23" i="6"/>
  <c r="R24" i="6"/>
  <c r="R26" i="6"/>
  <c r="R28" i="6"/>
  <c r="R29" i="6"/>
  <c r="R37" i="6"/>
  <c r="R40" i="6"/>
  <c r="R42" i="6"/>
  <c r="R43" i="6"/>
  <c r="R48" i="6"/>
  <c r="O8" i="6"/>
  <c r="O10" i="6"/>
  <c r="O13" i="6"/>
  <c r="O15" i="6"/>
  <c r="O17" i="6"/>
  <c r="O18" i="6"/>
  <c r="O22" i="6"/>
  <c r="O23" i="6"/>
  <c r="O24" i="6"/>
  <c r="O26" i="6"/>
  <c r="O28" i="6"/>
  <c r="O29" i="6"/>
  <c r="O37" i="6"/>
  <c r="O40" i="6"/>
  <c r="O42" i="6"/>
  <c r="O43" i="6"/>
  <c r="O48" i="6"/>
  <c r="O5" i="6"/>
  <c r="J48" i="6"/>
  <c r="J43" i="6"/>
  <c r="J42" i="6"/>
  <c r="J40" i="6"/>
  <c r="J37" i="6"/>
  <c r="J29" i="6"/>
  <c r="J28" i="6"/>
  <c r="J26" i="6"/>
  <c r="J24" i="6"/>
  <c r="J23" i="6"/>
  <c r="J22" i="6"/>
  <c r="J18" i="6"/>
  <c r="J17" i="6"/>
  <c r="J15" i="6"/>
  <c r="J13" i="6"/>
  <c r="J11" i="6"/>
  <c r="J10" i="6"/>
  <c r="J8" i="6"/>
  <c r="J5" i="6"/>
  <c r="J6" i="6"/>
  <c r="C3" i="6" l="1"/>
  <c r="S8" i="6"/>
  <c r="S10" i="6"/>
  <c r="S5" i="6"/>
  <c r="S11" i="6"/>
  <c r="S29" i="6"/>
  <c r="S13" i="6"/>
  <c r="S48" i="6"/>
  <c r="S22" i="6"/>
  <c r="E2" i="6"/>
  <c r="E3" i="6" s="1"/>
  <c r="S24" i="6"/>
  <c r="S28" i="6"/>
  <c r="S37" i="6"/>
  <c r="S42" i="6"/>
  <c r="O2" i="6"/>
  <c r="O3" i="6" s="1"/>
  <c r="R2" i="6"/>
  <c r="R3" i="6" s="1"/>
  <c r="S15" i="6"/>
  <c r="S23" i="6"/>
  <c r="S40" i="6"/>
  <c r="S43" i="6"/>
  <c r="S17" i="6"/>
  <c r="S26" i="6"/>
  <c r="S18" i="6"/>
  <c r="S6" i="6"/>
  <c r="J2" i="6"/>
  <c r="J3" i="6" s="1"/>
  <c r="D3" i="6"/>
  <c r="G3" i="6"/>
  <c r="N3" i="6"/>
  <c r="F3" i="6"/>
  <c r="K3" i="6"/>
  <c r="Q3" i="6"/>
  <c r="M3" i="6"/>
  <c r="I3" i="6"/>
  <c r="P3" i="6"/>
  <c r="L3" i="6"/>
  <c r="H3" i="6"/>
  <c r="S2" i="6" l="1"/>
  <c r="S3" i="6" s="1"/>
</calcChain>
</file>

<file path=xl/sharedStrings.xml><?xml version="1.0" encoding="utf-8"?>
<sst xmlns="http://schemas.openxmlformats.org/spreadsheetml/2006/main" count="2143" uniqueCount="571">
  <si>
    <t>University Name</t>
  </si>
  <si>
    <t>Reply Received</t>
  </si>
  <si>
    <t>King's College London</t>
  </si>
  <si>
    <t>London School of Economics</t>
  </si>
  <si>
    <t>Manchester Metropolitan</t>
  </si>
  <si>
    <t>SOAS</t>
  </si>
  <si>
    <t>N</t>
  </si>
  <si>
    <t>PG Only</t>
  </si>
  <si>
    <t>Confucius Institute</t>
  </si>
  <si>
    <t>MA Chinese-English Translation and Professional Practice</t>
  </si>
  <si>
    <t>F/T Staff 2019/20</t>
  </si>
  <si>
    <t>P/T Staff 2019/20</t>
  </si>
  <si>
    <t>F/T UG Single H 2018/19</t>
  </si>
  <si>
    <t>F/T UG Single H 2019/20</t>
  </si>
  <si>
    <t>F/T Taught PG 2018/19</t>
  </si>
  <si>
    <t>P/T UG Single H 2018/19</t>
  </si>
  <si>
    <t>P/T UG Single H 2019/20</t>
  </si>
  <si>
    <t>P/T Taught PG 2018/19</t>
  </si>
  <si>
    <t>P/T Taught PG 2019/20</t>
  </si>
  <si>
    <t>P/T Staff 2020/21</t>
  </si>
  <si>
    <t>F/T Staff 2020/21</t>
  </si>
  <si>
    <t>F/T UG Single H 2020/21</t>
  </si>
  <si>
    <t>P/T UG Single H 2020/21</t>
  </si>
  <si>
    <t>P/T Taught PG 2020/21</t>
  </si>
  <si>
    <t>F/T Staff 2018/19</t>
  </si>
  <si>
    <t>P/T Staff 2018/19</t>
  </si>
  <si>
    <t>F/T Taught PG 2019/20</t>
  </si>
  <si>
    <t>F/T Taught PG 2020/21</t>
  </si>
  <si>
    <t>International Business with Mandarin</t>
  </si>
  <si>
    <t>Aberdeen</t>
  </si>
  <si>
    <t>Aston</t>
  </si>
  <si>
    <t>Bangor</t>
  </si>
  <si>
    <t>MA Translating for Business and International Institutions</t>
  </si>
  <si>
    <t>F/T UG Joint H 2020/21</t>
  </si>
  <si>
    <t>F/T UG Joint H 2019/20</t>
  </si>
  <si>
    <t>F/T UG Joint H 2018/19</t>
  </si>
  <si>
    <t>F/T PGR 2018/19</t>
  </si>
  <si>
    <t>F/T PGR 2019/20</t>
  </si>
  <si>
    <t>F/T PGR 2020/21</t>
  </si>
  <si>
    <t>P/T PGR 2018/19</t>
  </si>
  <si>
    <t>P/T PGR 2019/20</t>
  </si>
  <si>
    <t>P/T PGR 2020/21</t>
  </si>
  <si>
    <t>P/T UG Joint H 2020/21</t>
  </si>
  <si>
    <t>P/T UG Joint H 2019/20</t>
  </si>
  <si>
    <t>P/T UG Joint H 2018/19</t>
  </si>
  <si>
    <t>STAFF TOTAL 2018/19</t>
  </si>
  <si>
    <t>STAFF TOTAL 2019/20</t>
  </si>
  <si>
    <t>STAFF TOTAL 2020/21</t>
  </si>
  <si>
    <t>TOTAL UG STUDENTS 2018/19</t>
  </si>
  <si>
    <t>TOTAL UG STUDENTS 2019/20</t>
  </si>
  <si>
    <t>TOTAL UG STUDENTS 2020/21</t>
  </si>
  <si>
    <t>TOTAL TAUGHT PG 2018/19</t>
  </si>
  <si>
    <t>TOTAL TAUGHT PG 2019/20</t>
  </si>
  <si>
    <t>TOTAL TAUGHT PG 2020/21</t>
  </si>
  <si>
    <t>TOTALS</t>
  </si>
  <si>
    <t>TOTAL PGR 2018/19</t>
  </si>
  <si>
    <t>TOTAL PGR 2019/20</t>
  </si>
  <si>
    <t>TOTAL PGR 2020/21</t>
  </si>
  <si>
    <t>ALL CREDIT BEARING Yr 1 2020/21</t>
  </si>
  <si>
    <t>ALL NON CREDIT BEARING all yrs 2020/21</t>
  </si>
  <si>
    <t>MA Chinese to English Translation</t>
  </si>
  <si>
    <t>Birmingham</t>
  </si>
  <si>
    <t>Bristol</t>
  </si>
  <si>
    <t>Cambridge</t>
  </si>
  <si>
    <t>Asian and Middle Eastern Studies</t>
  </si>
  <si>
    <t>Cardiff</t>
  </si>
  <si>
    <t>Central Lancashire</t>
  </si>
  <si>
    <t>Chester</t>
  </si>
  <si>
    <t>De Montfort</t>
  </si>
  <si>
    <t>Durham</t>
  </si>
  <si>
    <t>Edge Hill</t>
  </si>
  <si>
    <t>Edinburgh</t>
  </si>
  <si>
    <t>Essex</t>
  </si>
  <si>
    <t>Exeter</t>
  </si>
  <si>
    <t>MA Translation Studies</t>
  </si>
  <si>
    <t>Glasgow</t>
  </si>
  <si>
    <t>MSc Chinese Studies</t>
  </si>
  <si>
    <t>Goldsmiths</t>
  </si>
  <si>
    <t>Heriot-Watt</t>
  </si>
  <si>
    <t>International Business Management &amp; Languages (Chinese)</t>
  </si>
  <si>
    <t>Hertfordshire</t>
  </si>
  <si>
    <t>Hull</t>
  </si>
  <si>
    <t>Keele</t>
  </si>
  <si>
    <t>Lancaster</t>
  </si>
  <si>
    <t>Leeds</t>
  </si>
  <si>
    <t>Liverpool</t>
  </si>
  <si>
    <t>International Relations and Chinese</t>
  </si>
  <si>
    <t>Manchester</t>
  </si>
  <si>
    <t>PhD Chinese Studies</t>
  </si>
  <si>
    <t>Middlesex</t>
  </si>
  <si>
    <t>Newcastle</t>
  </si>
  <si>
    <t>Nottingham Trent</t>
  </si>
  <si>
    <t>Mandarin Chinese and Global Studies</t>
  </si>
  <si>
    <t>Nottingham</t>
  </si>
  <si>
    <t>Oxford</t>
  </si>
  <si>
    <t>Portsmouth</t>
  </si>
  <si>
    <t>Queens Belfast</t>
  </si>
  <si>
    <t>Regents</t>
  </si>
  <si>
    <t>International Business (Mandarin Chinese)</t>
  </si>
  <si>
    <t>Sheffield</t>
  </si>
  <si>
    <t>Southampton</t>
  </si>
  <si>
    <t>Swansea</t>
  </si>
  <si>
    <t>Ulster</t>
  </si>
  <si>
    <t>Trinity St David</t>
  </si>
  <si>
    <t>Warwick</t>
  </si>
  <si>
    <t>Westminster</t>
  </si>
  <si>
    <t>Notes</t>
  </si>
  <si>
    <t>F/T Staff 2017/18</t>
  </si>
  <si>
    <t>P/T Staff 2017/18</t>
  </si>
  <si>
    <t>STAFF TOTAL 2017/18</t>
  </si>
  <si>
    <t>F/T UG Single H 2017/18</t>
  </si>
  <si>
    <t>F/T UG Joint H 2017/18</t>
  </si>
  <si>
    <t>F/T Taught PG 2017/18</t>
  </si>
  <si>
    <t>F/T PGR 2017/18</t>
  </si>
  <si>
    <t>P/T UG Single H 2017/18</t>
  </si>
  <si>
    <t>P/T UG Joint H 2017/18</t>
  </si>
  <si>
    <t>P/T Taught PG 2017/18</t>
  </si>
  <si>
    <t>P/T PGR 2017/18</t>
  </si>
  <si>
    <t>TOTAL UG STUDENTS 2017/18</t>
  </si>
  <si>
    <t>TOTAL TAUGHT PG 2017/18</t>
  </si>
  <si>
    <t>TOTAL PGR 2017/18</t>
  </si>
  <si>
    <t>TOTAL ALL STUDENTS 2020/21</t>
  </si>
  <si>
    <t>TOTAL ALL STUDENTS 2017/18</t>
  </si>
  <si>
    <t>TOTAL ALL STUDENTS 2018/19</t>
  </si>
  <si>
    <t>TOTAL ALL STUDENTS 2019/20</t>
  </si>
  <si>
    <t>Avg/HEI</t>
  </si>
  <si>
    <t>HESA All Students 2017/18</t>
  </si>
  <si>
    <t>HESA All Students 2018/19</t>
  </si>
  <si>
    <t>HESA All Students 2019/20</t>
  </si>
  <si>
    <t>TOTAL UG &amp; PG STUDENTS</t>
  </si>
  <si>
    <t>TOTAL PGR</t>
  </si>
  <si>
    <t>P/T PGR</t>
  </si>
  <si>
    <t>F/T PGR</t>
  </si>
  <si>
    <t>TOTAL TAUGHT PG</t>
  </si>
  <si>
    <t>P/T Taught PG</t>
  </si>
  <si>
    <t>F/T Taught PG</t>
  </si>
  <si>
    <t>ALL NON CREDIT BEARING all yrs</t>
  </si>
  <si>
    <t>ALL CREDIT BEARING Yr 1</t>
  </si>
  <si>
    <t>P/T UG Joint H</t>
  </si>
  <si>
    <t>F/T UG Joint H</t>
  </si>
  <si>
    <t>P/T UG Single H</t>
  </si>
  <si>
    <t>F/T UG Single H</t>
  </si>
  <si>
    <t>STAFF TOTAL</t>
  </si>
  <si>
    <t>Average/HEI</t>
  </si>
  <si>
    <t>TOTAL UG DEGREE STUDENTS</t>
  </si>
  <si>
    <r>
      <t xml:space="preserve">NB: Data given in </t>
    </r>
    <r>
      <rPr>
        <i/>
        <sz val="10"/>
        <color rgb="FFFF0000"/>
        <rFont val="Arial"/>
        <family val="2"/>
      </rPr>
      <t>red</t>
    </r>
    <r>
      <rPr>
        <i/>
        <sz val="10"/>
        <color theme="1"/>
        <rFont val="Arial"/>
        <family val="2"/>
      </rPr>
      <t>/italics is for the 2020-21 academic year. </t>
    </r>
  </si>
  <si>
    <t>St Andrews</t>
  </si>
  <si>
    <t>F/T Staff 2021/22</t>
  </si>
  <si>
    <t>P/T Staff 2021/22</t>
  </si>
  <si>
    <t xml:space="preserve">All Chinese language courses are credit-bearning courses at UoE. We don't have Year 1 Chinese Language. Chinese langauge courses at Pre-hons are open both year 1 and year 2 students. Thus, in this form, we only caculate Y1 students taking language courses. The total student number taught in Chinese language modules for 2021-22 were 275. </t>
  </si>
  <si>
    <t>The Department offers Mandarin Chinese language as part of the curriculum to all the University Undergraduate students through Intensive Initial route up until Higher Intermediate level. The language modules can be a part of students' degree (depending on the course) and would count as a Minor Language. The Department has well established and wide offer to Postgraduate Taught Provision for the Students who wish to study translation, interpreting and/or subtitling and their Mandarin Chinese is at native or near-native level. *Languages for All Languages for All is an award-winning programme which gives Essex students the opportunity to learn a language alongside their degree, at no extra cost, for one year. Additional tuition in subsequent years is available for a fee. Students can study Arabic, French, German, Japanese, Mandarin Chinese, Russian, Spanish or British Sign Language.</t>
  </si>
  <si>
    <t>&gt;5</t>
  </si>
  <si>
    <t xml:space="preserve">We only offer Mandarin as a minor subject within some Business and Humanities programmes. Numbers for 2022-23: Level 4: 6, Level 5: 3 Level 6: 7. Low numbers over the last few years, sadly. We are currently pitching for a new module to be offered at PG level on Chinese literacy.  </t>
  </si>
  <si>
    <t xml:space="preserve">The University of Hull is going to withdraw Chinese Studies degree and close the Department of Modern Languages by the end of September 2023. Student recruitment for Chinese single honours and joint honours has stopped since December 2019. The number of  students who are graduating this year from Chinese single honours and joint honours are 10. In the academic year 2022-2023, there are, in total, only 2 students who study Chinese as a single honours degree. </t>
  </si>
  <si>
    <t>These numbers do not include staff or students in the university's language centre, which offers non-credit bearing courses available to students from across the university.</t>
  </si>
  <si>
    <t xml:space="preserve">Among 103, we have around 30 students learning Chinese as a minor in their degree. </t>
    <phoneticPr fontId="6" type="noConversion"/>
  </si>
  <si>
    <t>STAFF TOTAL 2021/22</t>
  </si>
  <si>
    <t>P/T UG Single H 2021/22</t>
  </si>
  <si>
    <t>F/T UG Single H 2021/22</t>
  </si>
  <si>
    <t>F/T UG Joint H 2021/22</t>
  </si>
  <si>
    <t>P/T UG Joint H 2021/22</t>
  </si>
  <si>
    <t>TOTAL UG STUDENTS 2021/22</t>
  </si>
  <si>
    <t>ALL CREDIT BEARING Yr 1 2021/22</t>
  </si>
  <si>
    <t>ALL NON CREDIT BEARING all yrs 2021/22</t>
  </si>
  <si>
    <t>F/T Taught PG 2021/22</t>
  </si>
  <si>
    <t>P/T Taught PG 2021/22</t>
  </si>
  <si>
    <t>TOTAL TAUGHT PG 2021/22</t>
  </si>
  <si>
    <t>F/T PGR 2021/22</t>
  </si>
  <si>
    <t>P/T PGR 2021/22</t>
  </si>
  <si>
    <t>TOTAL PGR 2021/22</t>
  </si>
  <si>
    <t>TOTAL ALL STUDENTS 2021/22</t>
  </si>
  <si>
    <t>HESA All Students 2020/21</t>
  </si>
  <si>
    <t>Bath</t>
  </si>
  <si>
    <t>For the Chinese non-major, for credit classes, we had the following students: level 1, semester one, 33 students; semester two, 22 students. level 2, semester one, 17 students; semester two, 16 students. level 3, semester one and two, 6 students.</t>
  </si>
  <si>
    <t>All our Joint Honours students are second year and above (we only recruited one first-year student who has since withdrawn). In addition to the two first-year students from other programmes taking Chinese for Beginners, we also have 2 second-year and 2 Masters students taking that module for credits. The follow-on module, "Chinese for Improvers" is taken for credits by 1 second-year student from a non-Chinese programme.  We started running UG joint honours degrees in 2018 but they are now closed for recruitment. We continue to teach out the existing students. There are no first years.
We also have some students remaining who can choose Chinese as a credit bearing option (in all years for a limited number of UG programmes and also for some PG degrees). This is no longer available to students starting from 2022/23 onwards. For the time being, non-credit bearing Languages for All and self-financing options remain while we await a decision.
And finally, it is likely that our Translation Studies MA (which includes Chinese and has 3 students for Mandarin this year) will not be offered beyond 2022/23.</t>
  </si>
  <si>
    <t>We offer a dual degree programme BA Modern Chinese together with Beijing Normal University. Our first cohort successfully graduated in 2021. Currently we have 22 students registered fulltime on the programme. Currently we don't have any postgraduate students taking Chinese language modules.</t>
  </si>
  <si>
    <t>Please note that as some of the numbers are so low, we are presenting our response in a format that minimises the risks of individuals being identified.  A more detailed breakdown would breach individuals’ privacy rights and they would not expect the University to release these details which could potentially identify them to a third party.</t>
  </si>
  <si>
    <t>We have no undergraduate students. We offer one taught postgraduate degree, the MSc China and Globalisation. The data on Chinese language refers to PG students.
*1 current student undertook this module in 2020/1; the other current student took the module in 2021/2.</t>
  </si>
  <si>
    <t>At the University of Birmingham, we currenty offer Mandarin Chinese as a minor langauge, which is weighting 40-credit a year.</t>
  </si>
  <si>
    <t>Our graduate numbers are higher than undergraduate numbers (which are capped)</t>
  </si>
  <si>
    <t>24 Chinese Studies students + 45 Centre for Foreign Language Study option module students taking year 1 modules (double module for CS students, single module for CFLS students)</t>
  </si>
  <si>
    <t>As you know, Chinese Studies is in its infancy at St Andrews, but we got off to a good start. We have capped our entrants at 48 for the first few years, mainly for staffing reasons, and in 2021 were heavily over-subscribed. We operate within the Scottish system: sub-honours/honours over 4 years. Since we only ran the first year of our programme this year, all our students were at sub-honours level and we shan’t know until next year how many will continue on into the honours programme.
We are currently running two sub-honours streams, one for ab initio learners (3 groups, around 36 students) and one for prior learners (A level, Scottish Higher, IB, Pre-U, USA Advanced placement) who are expected to have around 1200 characters. This specificity of the prior learners course is that there they are required to learn a second Chinese language in year 2 (either Hokkien or Cantonese). As from 2023-24, language training will be available for MLitt (i.e. taught postgraduate) students.</t>
  </si>
  <si>
    <t>We are engaging with the Mandarin Excellence Programme this summer which we hope will lead to extra interest in our Chinese Studies courses and we are planning to expand the levels of our Non-Specialist Language Classes to expand the options for both creit and non-creidit bearing classes.</t>
  </si>
  <si>
    <t>Last 3 years</t>
  </si>
  <si>
    <t>This year</t>
  </si>
  <si>
    <t>3 of last 4 yrs</t>
  </si>
  <si>
    <t>Replied 3 of last 4 yrs</t>
  </si>
  <si>
    <t>Replied last 3 yrs</t>
  </si>
  <si>
    <t>Total</t>
  </si>
  <si>
    <t>Year</t>
  </si>
  <si>
    <t>Staff with CI</t>
  </si>
  <si>
    <t>Staff no CI</t>
  </si>
  <si>
    <t>Avg. students with CI</t>
  </si>
  <si>
    <t>Avg students no CI</t>
  </si>
  <si>
    <t>Avg UG with CI</t>
  </si>
  <si>
    <t>Avg UG no CI</t>
  </si>
  <si>
    <t>Avg F/T Single Hons CI</t>
  </si>
  <si>
    <t>Avg F/T Single Hons no CI</t>
  </si>
  <si>
    <t>Avg F/T Joint Hons CI</t>
  </si>
  <si>
    <t>Avg F/T Joint Hons no CI</t>
  </si>
  <si>
    <t>Avg PGT with CI</t>
  </si>
  <si>
    <t>Avg PGT no CI</t>
  </si>
  <si>
    <t>Avg PGR with CI</t>
  </si>
  <si>
    <t>Avg PGR no CI</t>
  </si>
  <si>
    <t>2019/20</t>
  </si>
  <si>
    <t>2020/21</t>
  </si>
  <si>
    <t>2021/22</t>
  </si>
  <si>
    <t>% difference</t>
  </si>
  <si>
    <t>x</t>
  </si>
  <si>
    <t>With CI</t>
  </si>
  <si>
    <t>Chinese and Global Communication with Foundation</t>
  </si>
  <si>
    <t>Chinese and International Relations</t>
  </si>
  <si>
    <t>Chinese and International Business</t>
  </si>
  <si>
    <t>Chinese and Global Communication</t>
  </si>
  <si>
    <t>MA Translation and Interpreting</t>
  </si>
  <si>
    <t>Chinese and English Literature</t>
  </si>
  <si>
    <t>MA Specialised Translation</t>
  </si>
  <si>
    <t>Chinese and English Language</t>
  </si>
  <si>
    <t>MA Translation</t>
  </si>
  <si>
    <t>Chinese and Linguistics</t>
  </si>
  <si>
    <t>Politics and International Studies with Chinese</t>
  </si>
  <si>
    <t>Hispanic Studies with Chinese</t>
  </si>
  <si>
    <t>Linguistics with Chinese</t>
  </si>
  <si>
    <t>Italian with Chinese</t>
  </si>
  <si>
    <t>German with Chinese</t>
  </si>
  <si>
    <t>French with Chinese</t>
  </si>
  <si>
    <t>Sinology</t>
  </si>
  <si>
    <t>Chinese Studies with Foundation Year</t>
  </si>
  <si>
    <t>Chinese Studies with Education Studies</t>
  </si>
  <si>
    <t>Chinese Studies and Religious Studies</t>
  </si>
  <si>
    <t>Chinese Studies and Medieval Studies</t>
  </si>
  <si>
    <t>Chinese Studies and Philosophy</t>
  </si>
  <si>
    <t>Chinese Studies and History</t>
  </si>
  <si>
    <t>Chinese Studies and Heritage</t>
  </si>
  <si>
    <t>Chinese Studies and English</t>
  </si>
  <si>
    <t>Chinese Studies and Anthropology</t>
  </si>
  <si>
    <t>MA Teaching Chinese to Speakers of Other Languages</t>
  </si>
  <si>
    <t>Chinese Studies</t>
  </si>
  <si>
    <t>(No official degrees but students can take a credited module in Mandarin through the Confucius Institute)</t>
  </si>
  <si>
    <t>Chinese to English Translation and Language Teaching
MA</t>
  </si>
  <si>
    <t>MA Translation and Interpreting (extended)</t>
  </si>
  <si>
    <t>PhD Translation</t>
  </si>
  <si>
    <t>MA Professional Translation (extended)</t>
  </si>
  <si>
    <t>Modern Languages</t>
  </si>
  <si>
    <t>MA Professional Translation</t>
  </si>
  <si>
    <t>English - Chinese Translation and Interpreting</t>
  </si>
  <si>
    <t>Interpreting (Chinese pathway)</t>
  </si>
  <si>
    <t>Surrey</t>
  </si>
  <si>
    <t>PGDE Spanish and Mandarin - Gaelic Medium</t>
  </si>
  <si>
    <t>Strathclyde</t>
  </si>
  <si>
    <t>PGDE Mandarin and Spanish</t>
  </si>
  <si>
    <t>PGDE Mandarin and Italian - Gaelic Medium</t>
  </si>
  <si>
    <t>PGDE Mandarin and Italian</t>
  </si>
  <si>
    <t>PGDE Mandarin and German</t>
  </si>
  <si>
    <t>PGDE Mandarin and French - Gaelic Medium</t>
  </si>
  <si>
    <t>PGDE Mandarin and French</t>
  </si>
  <si>
    <t>PGDE Mandarin</t>
  </si>
  <si>
    <t>PGDE Italian and Mandarin</t>
  </si>
  <si>
    <t>PGDE German and Mandarin</t>
  </si>
  <si>
    <t>PGDE French and Mandarin - Gaelic Medium</t>
  </si>
  <si>
    <t>PGDE French and Mandarin</t>
  </si>
  <si>
    <t>Chinese Studies and International Relations (year abroad)</t>
  </si>
  <si>
    <t>Chinese Studies and Modern History (year abroad)</t>
  </si>
  <si>
    <t>Chinese Studies and Comparative Literature (year abroad)</t>
  </si>
  <si>
    <t>Art History and Chinese Studies (year abroad)</t>
  </si>
  <si>
    <t>Chinese Studies and Spanish (year abroad)</t>
  </si>
  <si>
    <t>Chinese Studies and Russian (year abroad)</t>
  </si>
  <si>
    <t>Chinese Studies and Persian (year abroad)</t>
  </si>
  <si>
    <t>Chinese Studies and Management (year abroad)</t>
  </si>
  <si>
    <t>Chinese Studies and Italian (year abroad)</t>
  </si>
  <si>
    <t>Chinese Studies and German (year abroad)</t>
  </si>
  <si>
    <t>Chinese Studies and French (year abroad)</t>
  </si>
  <si>
    <t>Chinese Studies and Economics (year abroad)</t>
  </si>
  <si>
    <t>Arabic and Chinese Studies (year abroad)</t>
  </si>
  <si>
    <t>Chinese Studies and Film Studies (year abroad)</t>
  </si>
  <si>
    <t>Chinese Studies and Modern History</t>
  </si>
  <si>
    <t>Chinese Studies and International Relations</t>
  </si>
  <si>
    <t>Chinese Studies and Comparative Literature</t>
  </si>
  <si>
    <t>Art History and Chinese Studies</t>
  </si>
  <si>
    <t xml:space="preserve">Chinese Studies and Spanish </t>
  </si>
  <si>
    <t>Chinese Studies and Russian</t>
  </si>
  <si>
    <t>Chinese Studies and Persian</t>
  </si>
  <si>
    <t>Chinese Studies and Management</t>
  </si>
  <si>
    <t xml:space="preserve">Chinese Studies and Italian </t>
  </si>
  <si>
    <t>Chinese Studies and German</t>
  </si>
  <si>
    <t>Chinese Studies and French</t>
  </si>
  <si>
    <t>Chinese Studies and Economics</t>
  </si>
  <si>
    <t>Arabic and Chinese Studies</t>
  </si>
  <si>
    <t>Chinese Studies and Film Studies</t>
  </si>
  <si>
    <t>Korean and Linguistics</t>
  </si>
  <si>
    <t>Korean and History</t>
  </si>
  <si>
    <t>Japanese and Linguistics</t>
  </si>
  <si>
    <t>Japanese and History</t>
  </si>
  <si>
    <t>History of Art and Social Anthropology</t>
  </si>
  <si>
    <t>History and History of Art</t>
  </si>
  <si>
    <t>History and Global Development</t>
  </si>
  <si>
    <t>History and Arabic</t>
  </si>
  <si>
    <t>History</t>
  </si>
  <si>
    <t>Global Development and Linguistics</t>
  </si>
  <si>
    <t>Development Economics</t>
  </si>
  <si>
    <t>Arabic and Linguistics</t>
  </si>
  <si>
    <t>Global Development and Chinese</t>
  </si>
  <si>
    <t>Chinese and History of Art</t>
  </si>
  <si>
    <t>Korean and Chinese Studies</t>
  </si>
  <si>
    <t>Social Anthropology and Chinese</t>
  </si>
  <si>
    <t>Japanese and Chinese Studies</t>
  </si>
  <si>
    <t>Development Studies and Chinese</t>
  </si>
  <si>
    <t>Chinese and World Philosophies</t>
  </si>
  <si>
    <t>Chinese and Korean Studies</t>
  </si>
  <si>
    <t>Chinese and Japanese Studies</t>
  </si>
  <si>
    <t>Chinese (Modern and Classical)</t>
  </si>
  <si>
    <t xml:space="preserve">Chinese </t>
  </si>
  <si>
    <t>MA Taiwan Studies</t>
  </si>
  <si>
    <t>Religions and Chinese</t>
  </si>
  <si>
    <t>MA Sinology</t>
  </si>
  <si>
    <t>Politics and Chinese</t>
  </si>
  <si>
    <t>MSc Politics of China</t>
  </si>
  <si>
    <t>Music and Chinese</t>
  </si>
  <si>
    <t>MSc International Management (China)</t>
  </si>
  <si>
    <t>Law and Chinese</t>
  </si>
  <si>
    <t>MSc Contemporary China Studies</t>
  </si>
  <si>
    <t>History and Chinese</t>
  </si>
  <si>
    <t>MA Chinese Studies (Literature Pathway)</t>
  </si>
  <si>
    <t>English and Chinese</t>
  </si>
  <si>
    <t>PhD Chinese and Inner Asian Studies</t>
  </si>
  <si>
    <t>Economics and Chinese</t>
  </si>
  <si>
    <t>MA Advanced Chinese Studies</t>
  </si>
  <si>
    <t>MA Chinese Studies</t>
  </si>
  <si>
    <t>Chinese Studies and Business Management</t>
  </si>
  <si>
    <t>Bachelor of Law (LLB)</t>
  </si>
  <si>
    <t>Law (with Chinese Law)</t>
  </si>
  <si>
    <t>Chinese Studies with Japanese</t>
  </si>
  <si>
    <t>Modern Languages (3 years)</t>
  </si>
  <si>
    <t>Reading</t>
  </si>
  <si>
    <t>Business Management with Chinese and a Year Abroad</t>
  </si>
  <si>
    <t>Queen Mary</t>
  </si>
  <si>
    <t>Applied Languages (Chinese, French, German, Italian, Spanish, English as a Foreign Language)</t>
  </si>
  <si>
    <t>International Relations and Languages (Chinese, French, German, Italian, Spanish)</t>
  </si>
  <si>
    <t>International Development and Languages (Chinese, French, Spanish)</t>
  </si>
  <si>
    <t>PhD Contemporary Chinese Studies</t>
  </si>
  <si>
    <t xml:space="preserve">Oxford </t>
  </si>
  <si>
    <t>MSc Contemporary Chinese Studies</t>
  </si>
  <si>
    <t>MSt Oriental Studies</t>
  </si>
  <si>
    <t>MSt Traditional China</t>
  </si>
  <si>
    <t>DPhil Oriental Studies</t>
  </si>
  <si>
    <t>MPhil Buddhist Studies</t>
  </si>
  <si>
    <t>MPhil Modern Chinese Studies</t>
  </si>
  <si>
    <t>Modern Languages with Business</t>
  </si>
  <si>
    <t>Spanish and Contemporary Chinese Studies</t>
  </si>
  <si>
    <t>MA Teaching Chinese to Speakers of Other Languages (TCSOL)</t>
  </si>
  <si>
    <t>Russian and Contemporary Chinese Studies</t>
  </si>
  <si>
    <t>MA Chinese to English Translation and Interpreting</t>
  </si>
  <si>
    <t>History and Contemporary Chinese Studies</t>
  </si>
  <si>
    <t>German and Contemporary Chinese Studies</t>
  </si>
  <si>
    <t xml:space="preserve">MRes Contemporary Chinese Studies </t>
  </si>
  <si>
    <t>French and Contemporary Chinese Studies</t>
  </si>
  <si>
    <t>MSc Chinese Herbal Medicine</t>
  </si>
  <si>
    <t>Northern College of Acupuncture</t>
  </si>
  <si>
    <t>MA Translating and Interpreting</t>
  </si>
  <si>
    <t xml:space="preserve">Newcastle </t>
  </si>
  <si>
    <t>MA Translating</t>
  </si>
  <si>
    <t>MA Interpreting</t>
  </si>
  <si>
    <t>Chinese or Japanese Studies
Bachelor of Arts (with Honours) - BA (Hons)
Linguistics with Japanese/Chinese
Bachelor of Arts (with Honours) - BA (Hons)
International Business Management with Placement
Bachelor of Science (with Honours) - BSc (Hons)
Modern Languages
Bachelor of Arts (with Honours) - BA (Hons)
Modern Languages and Business Studies
Bachelor of Arts (with Honours) - BA (Hons)
Modern Languages and Linguistics
Bachelor of Arts (with Honours) - BA (Hons)
Modern Languages, Translation and Interpreting
Bachelor of Arts (with Honours) - BA (Hons)</t>
  </si>
  <si>
    <t>MLitt Chinese Studies</t>
  </si>
  <si>
    <t>Combined Honours</t>
  </si>
  <si>
    <t>International Tourism Management with Mandarin</t>
  </si>
  <si>
    <t>Business Management with Mandarin</t>
  </si>
  <si>
    <t>International Relations with Mandarin Chinese (with Foundation Year)</t>
  </si>
  <si>
    <t>TESOL with Mandarin Chinese (with Foundation Year)</t>
  </si>
  <si>
    <t>Spanish with Mandarin Chinese (with Foundation Year)</t>
  </si>
  <si>
    <t>Linguistics with Mandarin Chinese (with Foundation Year)</t>
  </si>
  <si>
    <t>French with Mandarin Chinese (with Foundation Year)</t>
  </si>
  <si>
    <t>Multimedia Journalism with Mandarin Chinese</t>
  </si>
  <si>
    <t>International Relations with Mandarin Chinese</t>
  </si>
  <si>
    <t>International Business with Mandarin Chinese</t>
  </si>
  <si>
    <t>TESOL with Mandarin Chinese</t>
  </si>
  <si>
    <t>Spanish with Mandarin Chinese</t>
  </si>
  <si>
    <t>Linguistics with Mandarin Chinese</t>
  </si>
  <si>
    <t>French with Mandarin Chinese</t>
  </si>
  <si>
    <t>English with Mandarin Chinese (with Foundation Year)</t>
  </si>
  <si>
    <t>English with Mandarin Chinese</t>
  </si>
  <si>
    <t>Business with Mandarin Chinese</t>
  </si>
  <si>
    <t>Modern Language and Business &amp; Management</t>
  </si>
  <si>
    <t xml:space="preserve">Manchester </t>
  </si>
  <si>
    <t>International Disaster Management and Humanitarian Response and Chinese</t>
  </si>
  <si>
    <t>Film Studies and Chinese</t>
  </si>
  <si>
    <t>English Language and Chinese</t>
  </si>
  <si>
    <t>Art History and Chinese</t>
  </si>
  <si>
    <t>Spanish and Chinese</t>
  </si>
  <si>
    <t>Russian and Chinese</t>
  </si>
  <si>
    <t>Portuguese and Chinese</t>
  </si>
  <si>
    <t>Italian and Chinese</t>
  </si>
  <si>
    <t>German and Chinese</t>
  </si>
  <si>
    <t>French and Chinese</t>
  </si>
  <si>
    <t>Chinese and Japanese</t>
  </si>
  <si>
    <t>London Metropolitan</t>
  </si>
  <si>
    <t>MSc LSE-Fudan Double Degree in the Global Political Economy of China and Europe</t>
  </si>
  <si>
    <t>MSc China in Comparative Perspective</t>
  </si>
  <si>
    <t xml:space="preserve">MSc LSE-Fudan Double Degree in Financial Statistics and Chinese Economy
</t>
  </si>
  <si>
    <t>International Relations and Chinese (BSc)</t>
  </si>
  <si>
    <t>Law with Chinese</t>
  </si>
  <si>
    <t xml:space="preserve">Liverpool </t>
  </si>
  <si>
    <t>English with Chinese</t>
  </si>
  <si>
    <t>Economics with Chinese</t>
  </si>
  <si>
    <t>Criminology with Chinese</t>
  </si>
  <si>
    <t>History with Chinese</t>
  </si>
  <si>
    <t>Egyptology with Chinese</t>
  </si>
  <si>
    <t>Communication and Media with Chinese</t>
  </si>
  <si>
    <t>Classics with Chinese</t>
  </si>
  <si>
    <t>Business with Chinese</t>
  </si>
  <si>
    <t>Archaeology with Chinese</t>
  </si>
  <si>
    <t>Chinese Studies and social Policy</t>
  </si>
  <si>
    <t>Chinese Studies and Popular Music</t>
  </si>
  <si>
    <t>Chinese Studies and Music Technology</t>
  </si>
  <si>
    <t>Chinese Studies and English Literature</t>
  </si>
  <si>
    <t>Chinese Studies and English Language</t>
  </si>
  <si>
    <t>Chinese Studies and Communication and Media</t>
  </si>
  <si>
    <t>Chinese Studies and Ancient History</t>
  </si>
  <si>
    <t xml:space="preserve">Irish Studies with Chinese </t>
  </si>
  <si>
    <t>Film Studies with Chinese</t>
  </si>
  <si>
    <t>Classical Studies with Chinese</t>
  </si>
  <si>
    <t>Chinese Studies and Sociology</t>
  </si>
  <si>
    <t>Chinese Studies and Politics</t>
  </si>
  <si>
    <t>Chinese Studies and Music</t>
  </si>
  <si>
    <t>Chinese Studies and Law</t>
  </si>
  <si>
    <t>Chinese Studies and Egyptology</t>
  </si>
  <si>
    <t>Chinese Studies and Criminology</t>
  </si>
  <si>
    <t>Chinese Studies and Classics</t>
  </si>
  <si>
    <t>Chinese Studies and Business</t>
  </si>
  <si>
    <t>Chinese Studies and Archaeology</t>
  </si>
  <si>
    <t>Chinese Studies and Italian Studes</t>
  </si>
  <si>
    <t>Chinese Studies and Irish Studes</t>
  </si>
  <si>
    <t>Chinese Studies and Hispanic Studies</t>
  </si>
  <si>
    <t>MRes Modern Languages and Cultures</t>
  </si>
  <si>
    <t>MA Chinese-English Translation and Interpreting</t>
  </si>
  <si>
    <t>Chinese Studies and Classical Studies</t>
  </si>
  <si>
    <t>Mres East Asian Studies</t>
  </si>
  <si>
    <t xml:space="preserve">Leeds </t>
  </si>
  <si>
    <t>MA East Asian Cultures and Societies (Language Pathway)</t>
  </si>
  <si>
    <t>MA Chinese and Management</t>
  </si>
  <si>
    <t>MA Teaching English to Speakers of Other Languages (China)</t>
  </si>
  <si>
    <t>No data available but UG degrees are offered</t>
  </si>
  <si>
    <t>English Language with Chinese (Placement Year)</t>
  </si>
  <si>
    <t xml:space="preserve">Lancaster </t>
  </si>
  <si>
    <t>Politics with Chinese (Placement Year)</t>
  </si>
  <si>
    <t>Philosophy with Chinese (Placement Year)</t>
  </si>
  <si>
    <t>Linguistics with Chinese (Placement Year)</t>
  </si>
  <si>
    <t>Spanish Studies with Chinese</t>
  </si>
  <si>
    <t>Religious Studies with Chinese</t>
  </si>
  <si>
    <t>German Studies with Chinese</t>
  </si>
  <si>
    <t>French Studies with Chinese</t>
  </si>
  <si>
    <t>English Language with Chinese</t>
  </si>
  <si>
    <t>Politics with Chinese</t>
  </si>
  <si>
    <t>Philosophy with Chinese</t>
  </si>
  <si>
    <t>English Language and Chinese Studies</t>
  </si>
  <si>
    <t xml:space="preserve">Theatre and Chinese Studies </t>
  </si>
  <si>
    <t xml:space="preserve">Psychology and Chinese Studies </t>
  </si>
  <si>
    <t>Chinese Studies and Mathematics</t>
  </si>
  <si>
    <t>Chinese Studies and Linguistics</t>
  </si>
  <si>
    <t>Chinese Studies and Film</t>
  </si>
  <si>
    <t>Chinese Studies and Spanish Studies</t>
  </si>
  <si>
    <t>Chinese Studies and German Studies</t>
  </si>
  <si>
    <t>Chinese Studies and French Studies</t>
  </si>
  <si>
    <t>MSc China and Globalisation</t>
  </si>
  <si>
    <t>(No official degrees but students can take a credited module in Mandarin)</t>
  </si>
  <si>
    <t xml:space="preserve">Keele </t>
  </si>
  <si>
    <t xml:space="preserve">Hull </t>
  </si>
  <si>
    <t>Philosophy with Japanese or Mandarin</t>
  </si>
  <si>
    <t>History with Japanese or Mandarin</t>
  </si>
  <si>
    <t>English Literature with Japanese or Mandarin</t>
  </si>
  <si>
    <t>English Language with Japanese or Mandarin</t>
  </si>
  <si>
    <t xml:space="preserve">Hertfordshire </t>
  </si>
  <si>
    <t>MSc Translating with Entrepreneurship</t>
  </si>
  <si>
    <t xml:space="preserve">Heriot-Watt </t>
  </si>
  <si>
    <t>PgDip Chinese-English Interpreting and Translating (2 years)</t>
  </si>
  <si>
    <t>MSc Chinese-English Translating (2 years)</t>
  </si>
  <si>
    <t>Sociology and Chinese</t>
  </si>
  <si>
    <t>Philosophy and Modern Languages</t>
  </si>
  <si>
    <t>Film &amp; Television Studies and Modern Languages</t>
  </si>
  <si>
    <t>Classical Studies and Modern Languages</t>
  </si>
  <si>
    <t>MA Conference Interpreting and Translation (Chinese-English)</t>
  </si>
  <si>
    <t>PgDip Chinese-English Translation and Interpreting</t>
  </si>
  <si>
    <t>MA Advanced Interpreting with Specialised Translation (Chinese-English)</t>
  </si>
  <si>
    <t>History of Art and Chinese Studies</t>
  </si>
  <si>
    <t>International Business with Chinese</t>
  </si>
  <si>
    <t>Chinese and Russian Studies</t>
  </si>
  <si>
    <t>Chinese and Spanish</t>
  </si>
  <si>
    <t>PhD Integrative Biomedical Sciences (based in China)</t>
  </si>
  <si>
    <t>PhD East Asian Studies</t>
  </si>
  <si>
    <t>Chinese and History</t>
  </si>
  <si>
    <t>MSc East Asian Relations</t>
  </si>
  <si>
    <t>Chinese and German</t>
  </si>
  <si>
    <t>MSc Chinese</t>
  </si>
  <si>
    <t>Chinese and French</t>
  </si>
  <si>
    <t>PGDE Chinese (Graduates only)</t>
  </si>
  <si>
    <t>Chinese</t>
  </si>
  <si>
    <t>No data available but UG and PG degrees both offered</t>
  </si>
  <si>
    <t>Media and Communication with Mandarin</t>
  </si>
  <si>
    <t>History with Mandarin</t>
  </si>
  <si>
    <t>English Literature with Mandarin</t>
  </si>
  <si>
    <t>English Language with Mandarin</t>
  </si>
  <si>
    <t>Education Studies with Mandarin</t>
  </si>
  <si>
    <t>Languages for Global Communication</t>
  </si>
  <si>
    <t>Coventry</t>
  </si>
  <si>
    <t>Chinese and Theology and Religious Studies</t>
  </si>
  <si>
    <t>Chinese and International Development Studies</t>
  </si>
  <si>
    <t>Chinese and Politics</t>
  </si>
  <si>
    <t>Chinese and Economics</t>
  </si>
  <si>
    <t>English Literature and Modern Languages (Foundation entry)</t>
  </si>
  <si>
    <t>English Language and Linguistics and Modern Languages (Foundation entry)</t>
  </si>
  <si>
    <t>Modern Languages (Japanese and Chinese)</t>
  </si>
  <si>
    <t>Modern Languages (Chinese and Spanish)</t>
  </si>
  <si>
    <t>Modern Languages (Chinese and German)</t>
  </si>
  <si>
    <t>English Literature and Chinese</t>
  </si>
  <si>
    <t>TESOL and Chinese</t>
  </si>
  <si>
    <t>Modern Languages (French and Chinese)</t>
  </si>
  <si>
    <t>Modern Languages (Chinese and Russian)</t>
  </si>
  <si>
    <t>International Business Communication with Chinese (Top-Up)</t>
  </si>
  <si>
    <t>English Language and Linguistics and Chinese</t>
  </si>
  <si>
    <t>English for International Corporate Communication with Chinese (Top-Up)</t>
  </si>
  <si>
    <t>Business Management and Chinese (Foundation Entry)</t>
  </si>
  <si>
    <t xml:space="preserve">Business Management and Chinese </t>
  </si>
  <si>
    <t>Asia Pacific Studies - Chinese</t>
  </si>
  <si>
    <t>Modern Chinese</t>
  </si>
  <si>
    <t>International Business Management</t>
  </si>
  <si>
    <t>Cardiff Metropolitan</t>
  </si>
  <si>
    <t>PhD Asian and Middle Eastern Studies</t>
  </si>
  <si>
    <t>MPhil Asian and Middle Eastern Studies by Research (Chinese Studies)</t>
  </si>
  <si>
    <t>MPhil Asian and Middle Eastern Studies (Chinese Studies)</t>
  </si>
  <si>
    <t>MA Contemporary Arts China</t>
  </si>
  <si>
    <t>Birmingham City</t>
  </si>
  <si>
    <t>Modern Languages with Business Management</t>
  </si>
  <si>
    <t>Modern Languages and Music</t>
  </si>
  <si>
    <t>Modern Languages and History of Art</t>
  </si>
  <si>
    <t>Modern Languages and English</t>
  </si>
  <si>
    <t>MA English-Chinese Interpreting with Translation</t>
  </si>
  <si>
    <t>Spanish with Chinese</t>
  </si>
  <si>
    <t>Law with Chinese (International Experience)</t>
  </si>
  <si>
    <t>Chinese and Spanish with Italian</t>
  </si>
  <si>
    <t>Chinese and Spanish with German</t>
  </si>
  <si>
    <t>Chinese and Spanish with French</t>
  </si>
  <si>
    <t xml:space="preserve">Chinese and Spanish </t>
  </si>
  <si>
    <t xml:space="preserve">Chinese and Linguistics </t>
  </si>
  <si>
    <t>Chinese and Italian with Spanish</t>
  </si>
  <si>
    <t>Chinese and Italian with German</t>
  </si>
  <si>
    <t>Chinese and Italian with French</t>
  </si>
  <si>
    <t xml:space="preserve">Chinese and Italian </t>
  </si>
  <si>
    <t>Business Studies and Chinese</t>
  </si>
  <si>
    <t>Chinese and German with Spanish</t>
  </si>
  <si>
    <t>Chinese and German with Italian</t>
  </si>
  <si>
    <t>Chinese and German with French</t>
  </si>
  <si>
    <t xml:space="preserve">Chinese and German </t>
  </si>
  <si>
    <t>Chinese and French with Spanish</t>
  </si>
  <si>
    <t>Chinese and French with Italian</t>
  </si>
  <si>
    <t>Chinese and French with German</t>
  </si>
  <si>
    <t>Chinese and Cymraeg (Welsh)</t>
  </si>
  <si>
    <t>Chinese and Creative Studies</t>
  </si>
  <si>
    <t xml:space="preserve">MPhil Chinese Studies </t>
  </si>
  <si>
    <t>International Business and Modern Languages Mandarin Chinese</t>
  </si>
  <si>
    <t>International Relations and Mandarin Chinese</t>
  </si>
  <si>
    <t>Sociology and Mandarin Chinese</t>
  </si>
  <si>
    <t>Politics and Mandarin Chinese</t>
  </si>
  <si>
    <t>History and Mandarin Chinese</t>
  </si>
  <si>
    <t>PGDE Mandarin (Graduates only)</t>
  </si>
  <si>
    <t>Yellow fill = universities newly offering Chinese studies programmes</t>
  </si>
  <si>
    <t>Blue fill = new programmes for 2021-22</t>
  </si>
  <si>
    <t>Red font = discontinued for 2021-22</t>
  </si>
  <si>
    <t>Postgraduate</t>
  </si>
  <si>
    <t>Undergraduate</t>
  </si>
  <si>
    <t>PG only</t>
  </si>
  <si>
    <t>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</si>
</sst>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Arial"/>
      <family val="2"/>
    </font>
    <font>
      <sz val="10"/>
      <name val="Arial"/>
      <family val="2"/>
    </font>
    <font>
      <b/>
      <sz val="10"/>
      <name val="Arial"/>
      <family val="2"/>
    </font>
    <font>
      <sz val="10"/>
      <color rgb="FF000000"/>
      <name val="Arial"/>
      <family val="2"/>
    </font>
    <font>
      <b/>
      <sz val="10"/>
      <color theme="1"/>
      <name val="Arial"/>
      <family val="2"/>
    </font>
    <font>
      <i/>
      <sz val="10"/>
      <color theme="1"/>
      <name val="Arial"/>
      <family val="2"/>
    </font>
    <font>
      <sz val="10"/>
      <color rgb="FF201F1E"/>
      <name val="Arial"/>
      <family val="2"/>
    </font>
    <font>
      <sz val="10"/>
      <color rgb="FF000000"/>
      <name val="Verdana"/>
      <family val="2"/>
    </font>
    <font>
      <i/>
      <sz val="10"/>
      <name val="Arial"/>
      <family val="2"/>
    </font>
    <font>
      <sz val="10"/>
      <color rgb="FFFF0000"/>
      <name val="Arial"/>
      <family val="2"/>
    </font>
    <font>
      <i/>
      <sz val="10"/>
      <color rgb="FFFF0000"/>
      <name val="Arial"/>
      <family val="2"/>
    </font>
    <font>
      <sz val="11"/>
      <color theme="1"/>
      <name val="Arial"/>
      <family val="2"/>
    </font>
    <font>
      <sz val="9"/>
      <color theme="1"/>
      <name val="Arial"/>
      <family val="2"/>
    </font>
    <font>
      <sz val="11"/>
      <name val="Arial"/>
      <family val="2"/>
    </font>
    <font>
      <sz val="10"/>
      <color theme="1"/>
      <name val="Arial"/>
      <family val="2"/>
    </font>
    <font>
      <sz val="11"/>
      <color theme="1"/>
      <name val="Calibri"/>
      <family val="2"/>
      <scheme val="minor"/>
    </font>
  </fonts>
  <fills count="20">
    <fill>
      <patternFill patternType="none"/>
    </fill>
    <fill>
      <patternFill patternType="gray125"/>
    </fill>
    <fill>
      <patternFill patternType="solid">
        <fgColor rgb="FF00B0F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9300"/>
        <bgColor indexed="64"/>
      </patternFill>
    </fill>
    <fill>
      <patternFill patternType="solid">
        <fgColor rgb="FFFFFF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EEA9B6"/>
        <bgColor indexed="64"/>
      </patternFill>
    </fill>
    <fill>
      <patternFill patternType="solid">
        <fgColor rgb="FF00B0F0"/>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slantDashDot">
        <color auto="1"/>
      </top>
      <bottom style="slantDashDot">
        <color auto="1"/>
      </bottom>
      <diagonal/>
    </border>
    <border>
      <left style="thin">
        <color indexed="64"/>
      </left>
      <right style="thin">
        <color indexed="64"/>
      </right>
      <top style="thin">
        <color indexed="64"/>
      </top>
      <bottom/>
      <diagonal/>
    </border>
    <border>
      <left/>
      <right/>
      <top/>
      <bottom style="slantDashDot">
        <color auto="1"/>
      </bottom>
      <diagonal/>
    </border>
    <border>
      <left/>
      <right style="slantDashDot">
        <color auto="1"/>
      </right>
      <top/>
      <bottom style="slantDashDot">
        <color auto="1"/>
      </bottom>
      <diagonal/>
    </border>
    <border>
      <left/>
      <right/>
      <top/>
      <bottom style="dotted">
        <color rgb="FF000000"/>
      </bottom>
      <diagonal/>
    </border>
    <border>
      <left/>
      <right style="dotted">
        <color rgb="FF000000"/>
      </right>
      <top/>
      <bottom style="dotted">
        <color rgb="FF000000"/>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style="slantDashDot">
        <color auto="1"/>
      </top>
      <bottom style="thin">
        <color indexed="64"/>
      </bottom>
      <diagonal/>
    </border>
    <border>
      <left style="slantDashDot">
        <color indexed="64"/>
      </left>
      <right style="thin">
        <color indexed="64"/>
      </right>
      <top/>
      <bottom style="thin">
        <color indexed="64"/>
      </bottom>
      <diagonal/>
    </border>
    <border>
      <left style="slantDashDot">
        <color indexed="64"/>
      </left>
      <right style="thin">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top style="thin">
        <color indexed="64"/>
      </top>
      <bottom/>
      <diagonal/>
    </border>
    <border>
      <left/>
      <right style="thin">
        <color auto="1"/>
      </right>
      <top style="slantDashDot">
        <color auto="1"/>
      </top>
      <bottom style="thin">
        <color indexed="64"/>
      </bottom>
      <diagonal/>
    </border>
    <border>
      <left style="thin">
        <color indexed="64"/>
      </left>
      <right style="thin">
        <color indexed="64"/>
      </right>
      <top style="slantDashDot">
        <color auto="1"/>
      </top>
      <bottom style="thin">
        <color indexed="64"/>
      </bottom>
      <diagonal/>
    </border>
    <border>
      <left style="thin">
        <color auto="1"/>
      </left>
      <right/>
      <top style="slantDashDot">
        <color auto="1"/>
      </top>
      <bottom style="thin">
        <color indexed="64"/>
      </bottom>
      <diagonal/>
    </border>
    <border>
      <left/>
      <right/>
      <top style="slantDashDot">
        <color auto="1"/>
      </top>
      <bottom style="thin">
        <color indexed="64"/>
      </bottom>
      <diagonal/>
    </border>
    <border>
      <left style="slantDashDot">
        <color indexed="64"/>
      </left>
      <right/>
      <top style="slantDashDot">
        <color auto="1"/>
      </top>
      <bottom style="thin">
        <color indexed="64"/>
      </bottom>
      <diagonal/>
    </border>
    <border>
      <left style="medium">
        <color indexed="64"/>
      </left>
      <right style="thick">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top style="medium">
        <color indexed="64"/>
      </top>
      <bottom style="thick">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s>
  <cellStyleXfs count="3">
    <xf numFmtId="0" fontId="0" fillId="0" borderId="0">
      <alignment vertical="center" wrapText="1"/>
      <protection locked="0"/>
    </xf>
    <xf numFmtId="0" fontId="7" fillId="0" borderId="0"/>
    <xf numFmtId="0" fontId="15" fillId="0" borderId="0"/>
  </cellStyleXfs>
  <cellXfs count="158">
    <xf numFmtId="0" fontId="0" fillId="0" borderId="0" xfId="0">
      <alignment vertical="center" wrapText="1"/>
      <protection locked="0"/>
    </xf>
    <xf numFmtId="0" fontId="0" fillId="0" borderId="1" xfId="0" applyBorder="1">
      <alignment vertical="center" wrapText="1"/>
      <protection locked="0"/>
    </xf>
    <xf numFmtId="0" fontId="0" fillId="8" borderId="1" xfId="0" applyFill="1" applyBorder="1">
      <alignment vertical="center" wrapText="1"/>
      <protection locked="0"/>
    </xf>
    <xf numFmtId="0" fontId="0" fillId="9" borderId="1" xfId="0" applyFill="1" applyBorder="1">
      <alignment vertical="center" wrapText="1"/>
      <protection locked="0"/>
    </xf>
    <xf numFmtId="0" fontId="4" fillId="6" borderId="3" xfId="0" applyFont="1" applyFill="1" applyBorder="1">
      <alignment vertical="center" wrapText="1"/>
      <protection locked="0"/>
    </xf>
    <xf numFmtId="0" fontId="4" fillId="3" borderId="3" xfId="0" applyFont="1" applyFill="1" applyBorder="1">
      <alignment vertical="center" wrapText="1"/>
      <protection locked="0"/>
    </xf>
    <xf numFmtId="0" fontId="4" fillId="10" borderId="3" xfId="0" applyFont="1" applyFill="1" applyBorder="1">
      <alignment vertical="center" wrapText="1"/>
      <protection locked="0"/>
    </xf>
    <xf numFmtId="0" fontId="4" fillId="5" borderId="3" xfId="0" applyFont="1" applyFill="1" applyBorder="1">
      <alignment vertical="center" wrapText="1"/>
      <protection locked="0"/>
    </xf>
    <xf numFmtId="0" fontId="2" fillId="3" borderId="3" xfId="0" applyFont="1" applyFill="1" applyBorder="1">
      <alignment vertical="center" wrapText="1"/>
      <protection locked="0"/>
    </xf>
    <xf numFmtId="0" fontId="2" fillId="5" borderId="3" xfId="0" applyFont="1" applyFill="1" applyBorder="1">
      <alignment vertical="center" wrapText="1"/>
      <protection locked="0"/>
    </xf>
    <xf numFmtId="0" fontId="2" fillId="10" borderId="3" xfId="0" applyFont="1" applyFill="1" applyBorder="1">
      <alignment vertical="center" wrapText="1"/>
      <protection locked="0"/>
    </xf>
    <xf numFmtId="0" fontId="2" fillId="6" borderId="3" xfId="0" applyFont="1" applyFill="1" applyBorder="1">
      <alignment vertical="center" wrapText="1"/>
      <protection locked="0"/>
    </xf>
    <xf numFmtId="0" fontId="2" fillId="7" borderId="3" xfId="0" applyFont="1" applyFill="1" applyBorder="1">
      <alignment vertical="center" wrapText="1"/>
      <protection locked="0"/>
    </xf>
    <xf numFmtId="0" fontId="4" fillId="0" borderId="3" xfId="0" applyFont="1" applyBorder="1">
      <alignment vertical="center" wrapText="1"/>
      <protection locked="0"/>
    </xf>
    <xf numFmtId="0" fontId="4" fillId="9" borderId="3" xfId="0" applyFont="1" applyFill="1" applyBorder="1">
      <alignment vertical="center" wrapText="1"/>
      <protection locked="0"/>
    </xf>
    <xf numFmtId="0" fontId="4" fillId="8" borderId="3" xfId="0" applyFont="1" applyFill="1" applyBorder="1">
      <alignment vertical="center" wrapText="1"/>
      <protection locked="0"/>
    </xf>
    <xf numFmtId="0" fontId="4" fillId="0" borderId="2" xfId="0" applyFont="1" applyBorder="1">
      <alignment vertical="center" wrapText="1"/>
      <protection locked="0"/>
    </xf>
    <xf numFmtId="0" fontId="4" fillId="0" borderId="1" xfId="0" applyFont="1" applyBorder="1">
      <alignment vertical="center" wrapText="1"/>
      <protection locked="0"/>
    </xf>
    <xf numFmtId="0" fontId="4" fillId="9" borderId="1" xfId="0" applyFont="1" applyFill="1" applyBorder="1">
      <alignment vertical="center" wrapText="1"/>
      <protection locked="0"/>
    </xf>
    <xf numFmtId="0" fontId="4" fillId="8" borderId="1" xfId="0" applyFont="1" applyFill="1" applyBorder="1">
      <alignment vertical="center" wrapText="1"/>
      <protection locked="0"/>
    </xf>
    <xf numFmtId="0" fontId="0" fillId="0" borderId="1" xfId="0" applyBorder="1" applyProtection="1">
      <alignment vertical="center" wrapText="1"/>
    </xf>
    <xf numFmtId="0" fontId="1" fillId="11" borderId="1" xfId="0" applyFont="1" applyFill="1" applyBorder="1">
      <alignment vertical="center" wrapText="1"/>
      <protection locked="0"/>
    </xf>
    <xf numFmtId="0" fontId="8" fillId="0" borderId="1" xfId="1" applyFont="1" applyBorder="1" applyAlignment="1">
      <alignment vertical="center" wrapText="1"/>
    </xf>
    <xf numFmtId="0" fontId="1" fillId="0" borderId="1" xfId="0" applyFont="1" applyBorder="1">
      <alignment vertical="center" wrapText="1"/>
      <protection locked="0"/>
    </xf>
    <xf numFmtId="0" fontId="1" fillId="0" borderId="1" xfId="0" applyFont="1" applyBorder="1" applyProtection="1">
      <alignment vertical="center" wrapText="1"/>
    </xf>
    <xf numFmtId="0" fontId="0" fillId="11" borderId="1" xfId="0" applyFill="1" applyBorder="1">
      <alignment vertical="center" wrapText="1"/>
      <protection locked="0"/>
    </xf>
    <xf numFmtId="0" fontId="0" fillId="0" borderId="1" xfId="1" applyFont="1" applyBorder="1" applyAlignment="1">
      <alignment vertical="center" wrapText="1"/>
    </xf>
    <xf numFmtId="0" fontId="3" fillId="0" borderId="1" xfId="0" applyFont="1" applyBorder="1" applyProtection="1">
      <alignment vertical="center" wrapText="1"/>
    </xf>
    <xf numFmtId="0" fontId="2" fillId="0" borderId="2" xfId="0" applyFont="1" applyBorder="1">
      <alignment vertical="center" wrapText="1"/>
      <protection locked="0"/>
    </xf>
    <xf numFmtId="0" fontId="2" fillId="0" borderId="3" xfId="0" applyFont="1" applyBorder="1">
      <alignment vertical="center" wrapText="1"/>
      <protection locked="0"/>
    </xf>
    <xf numFmtId="0" fontId="2" fillId="12" borderId="3" xfId="0" applyFont="1" applyFill="1" applyBorder="1">
      <alignment vertical="center" wrapText="1"/>
      <protection locked="0"/>
    </xf>
    <xf numFmtId="0" fontId="4" fillId="13" borderId="3" xfId="0" applyFont="1" applyFill="1" applyBorder="1">
      <alignment vertical="center" wrapText="1"/>
      <protection locked="0"/>
    </xf>
    <xf numFmtId="0" fontId="4" fillId="13" borderId="1" xfId="0" applyFont="1" applyFill="1" applyBorder="1">
      <alignment vertical="center" wrapText="1"/>
      <protection locked="0"/>
    </xf>
    <xf numFmtId="0" fontId="0" fillId="13" borderId="1" xfId="0" applyFill="1" applyBorder="1">
      <alignment vertical="center" wrapText="1"/>
      <protection locked="0"/>
    </xf>
    <xf numFmtId="0" fontId="2" fillId="14" borderId="3" xfId="0" applyFont="1" applyFill="1" applyBorder="1">
      <alignment vertical="center" wrapText="1"/>
      <protection locked="0"/>
    </xf>
    <xf numFmtId="0" fontId="4" fillId="14" borderId="3" xfId="0" applyFont="1" applyFill="1" applyBorder="1">
      <alignment vertical="center" wrapText="1"/>
      <protection locked="0"/>
    </xf>
    <xf numFmtId="2" fontId="4" fillId="0" borderId="2" xfId="0" applyNumberFormat="1" applyFont="1" applyBorder="1">
      <alignment vertical="center" wrapText="1"/>
      <protection locked="0"/>
    </xf>
    <xf numFmtId="0" fontId="4" fillId="16" borderId="0" xfId="0" applyFont="1" applyFill="1">
      <alignment vertical="center" wrapText="1"/>
      <protection locked="0"/>
    </xf>
    <xf numFmtId="0" fontId="10" fillId="0" borderId="0" xfId="0" applyFont="1">
      <alignment vertical="center" wrapText="1"/>
      <protection locked="0"/>
    </xf>
    <xf numFmtId="0" fontId="0" fillId="15" borderId="0" xfId="0" applyFill="1">
      <alignment vertical="center" wrapText="1"/>
      <protection locked="0"/>
    </xf>
    <xf numFmtId="0" fontId="0" fillId="0" borderId="0" xfId="0" applyProtection="1">
      <alignment vertical="center" wrapText="1"/>
    </xf>
    <xf numFmtId="0" fontId="4" fillId="16" borderId="1" xfId="0" applyFont="1" applyFill="1" applyBorder="1">
      <alignment vertical="center" wrapText="1"/>
      <protection locked="0"/>
    </xf>
    <xf numFmtId="0" fontId="4" fillId="16" borderId="1" xfId="0" applyFont="1" applyFill="1" applyBorder="1" applyProtection="1">
      <alignment vertical="center" wrapText="1"/>
    </xf>
    <xf numFmtId="0" fontId="4" fillId="15" borderId="1" xfId="0" applyFont="1" applyFill="1" applyBorder="1">
      <alignment vertical="center" wrapText="1"/>
      <protection locked="0"/>
    </xf>
    <xf numFmtId="2" fontId="0" fillId="0" borderId="1" xfId="0" applyNumberFormat="1" applyBorder="1">
      <alignment vertical="center" wrapText="1"/>
      <protection locked="0"/>
    </xf>
    <xf numFmtId="0" fontId="0" fillId="15" borderId="1" xfId="0" applyFill="1" applyBorder="1">
      <alignment vertical="center" wrapText="1"/>
      <protection locked="0"/>
    </xf>
    <xf numFmtId="0" fontId="5" fillId="0" borderId="1" xfId="0" applyFont="1" applyBorder="1" applyAlignment="1">
      <alignment vertical="center"/>
      <protection locked="0"/>
    </xf>
    <xf numFmtId="2" fontId="0" fillId="0" borderId="1" xfId="0" applyNumberFormat="1" applyBorder="1" applyProtection="1">
      <alignment vertical="center" wrapText="1"/>
    </xf>
    <xf numFmtId="0" fontId="10" fillId="0" borderId="1" xfId="0" applyFont="1" applyBorder="1">
      <alignment vertical="center" wrapText="1"/>
      <protection locked="0"/>
    </xf>
    <xf numFmtId="0" fontId="10" fillId="0" borderId="1" xfId="0" applyFont="1" applyBorder="1" applyProtection="1">
      <alignment vertical="center" wrapText="1"/>
    </xf>
    <xf numFmtId="0" fontId="9" fillId="0" borderId="1" xfId="0" applyFont="1" applyBorder="1">
      <alignment vertical="center" wrapText="1"/>
      <protection locked="0"/>
    </xf>
    <xf numFmtId="0" fontId="0" fillId="0" borderId="4" xfId="0" applyBorder="1">
      <alignment vertical="center" wrapText="1"/>
      <protection locked="0"/>
    </xf>
    <xf numFmtId="0" fontId="0" fillId="9" borderId="4" xfId="0" applyFill="1" applyBorder="1">
      <alignment vertical="center" wrapText="1"/>
      <protection locked="0"/>
    </xf>
    <xf numFmtId="0" fontId="0" fillId="8" borderId="4" xfId="0" applyFill="1" applyBorder="1">
      <alignment vertical="center" wrapText="1"/>
      <protection locked="0"/>
    </xf>
    <xf numFmtId="0" fontId="1" fillId="15" borderId="1" xfId="0" applyFont="1" applyFill="1" applyBorder="1">
      <alignment vertical="center" wrapText="1"/>
      <protection locked="0"/>
    </xf>
    <xf numFmtId="2" fontId="4" fillId="9" borderId="2" xfId="0" applyNumberFormat="1" applyFont="1" applyFill="1" applyBorder="1">
      <alignment vertical="center" wrapText="1"/>
      <protection locked="0"/>
    </xf>
    <xf numFmtId="2" fontId="4" fillId="8" borderId="2" xfId="0" applyNumberFormat="1" applyFont="1" applyFill="1" applyBorder="1">
      <alignment vertical="center" wrapText="1"/>
      <protection locked="0"/>
    </xf>
    <xf numFmtId="2" fontId="4" fillId="13" borderId="2" xfId="0" applyNumberFormat="1" applyFont="1" applyFill="1" applyBorder="1">
      <alignment vertical="center" wrapText="1"/>
      <protection locked="0"/>
    </xf>
    <xf numFmtId="0" fontId="9" fillId="8" borderId="1" xfId="0" applyFont="1" applyFill="1" applyBorder="1">
      <alignment vertical="center" wrapText="1"/>
      <protection locked="0"/>
    </xf>
    <xf numFmtId="0" fontId="11" fillId="0" borderId="5" xfId="0" applyFont="1" applyBorder="1" applyAlignment="1" applyProtection="1">
      <alignment wrapText="1"/>
    </xf>
    <xf numFmtId="0" fontId="11" fillId="0" borderId="6" xfId="0" applyFont="1" applyBorder="1" applyAlignment="1" applyProtection="1">
      <alignment wrapText="1"/>
    </xf>
    <xf numFmtId="0" fontId="11" fillId="0" borderId="5" xfId="0" applyFont="1" applyBorder="1" applyProtection="1">
      <alignment vertical="center" wrapText="1"/>
    </xf>
    <xf numFmtId="0" fontId="11" fillId="0" borderId="6" xfId="0" applyFont="1" applyBorder="1" applyProtection="1">
      <alignment vertical="center" wrapText="1"/>
    </xf>
    <xf numFmtId="0" fontId="12" fillId="0" borderId="5" xfId="0" applyFont="1" applyBorder="1" applyProtection="1">
      <alignment vertical="center" wrapText="1"/>
    </xf>
    <xf numFmtId="0" fontId="12" fillId="0" borderId="6" xfId="0" applyFont="1" applyBorder="1" applyProtection="1">
      <alignment vertical="center" wrapText="1"/>
    </xf>
    <xf numFmtId="0" fontId="13" fillId="0" borderId="7" xfId="0" applyFont="1" applyBorder="1" applyAlignment="1" applyProtection="1"/>
    <xf numFmtId="0" fontId="13" fillId="0" borderId="8" xfId="0" applyFont="1" applyBorder="1" applyAlignment="1" applyProtection="1"/>
    <xf numFmtId="0" fontId="4" fillId="4" borderId="9" xfId="0" applyFont="1" applyFill="1" applyBorder="1">
      <alignment vertical="center" wrapText="1"/>
      <protection locked="0"/>
    </xf>
    <xf numFmtId="0" fontId="2" fillId="2" borderId="10" xfId="0" applyFont="1" applyFill="1" applyBorder="1">
      <alignment vertical="center" wrapText="1"/>
      <protection locked="0"/>
    </xf>
    <xf numFmtId="0" fontId="1" fillId="0" borderId="1" xfId="1" applyFont="1" applyBorder="1" applyAlignment="1">
      <alignment vertical="center" wrapText="1"/>
    </xf>
    <xf numFmtId="0" fontId="3" fillId="0" borderId="0" xfId="0" applyFont="1">
      <alignment vertical="center" wrapText="1"/>
      <protection locked="0"/>
    </xf>
    <xf numFmtId="0" fontId="0" fillId="0" borderId="5" xfId="0" applyBorder="1" applyProtection="1">
      <alignment vertical="center" wrapText="1"/>
    </xf>
    <xf numFmtId="0" fontId="1" fillId="0" borderId="7" xfId="0" applyFont="1" applyBorder="1" applyProtection="1">
      <alignment vertical="center" wrapText="1"/>
    </xf>
    <xf numFmtId="0" fontId="4" fillId="3" borderId="11" xfId="0" applyFont="1" applyFill="1" applyBorder="1">
      <alignment vertical="center" wrapText="1"/>
      <protection locked="0"/>
    </xf>
    <xf numFmtId="0" fontId="4" fillId="0" borderId="12" xfId="0" applyFont="1" applyBorder="1">
      <alignment vertical="center" wrapText="1"/>
      <protection locked="0"/>
    </xf>
    <xf numFmtId="0" fontId="9" fillId="0" borderId="12" xfId="0" applyFont="1" applyBorder="1">
      <alignment vertical="center" wrapText="1"/>
      <protection locked="0"/>
    </xf>
    <xf numFmtId="0" fontId="0" fillId="0" borderId="13" xfId="0" applyBorder="1">
      <alignment vertical="center" wrapText="1"/>
      <protection locked="0"/>
    </xf>
    <xf numFmtId="0" fontId="0" fillId="0" borderId="12" xfId="0" applyBorder="1">
      <alignment vertical="center" wrapText="1"/>
      <protection locked="0"/>
    </xf>
    <xf numFmtId="0" fontId="0" fillId="0" borderId="13" xfId="0" applyBorder="1" applyProtection="1">
      <alignment vertical="center" wrapText="1"/>
    </xf>
    <xf numFmtId="0" fontId="3" fillId="0" borderId="13" xfId="0" applyFont="1" applyBorder="1">
      <alignment vertical="center" wrapText="1"/>
      <protection locked="0"/>
    </xf>
    <xf numFmtId="0" fontId="0" fillId="0" borderId="13" xfId="0" applyBorder="1" applyAlignment="1" applyProtection="1">
      <alignment wrapText="1"/>
    </xf>
    <xf numFmtId="0" fontId="0" fillId="17" borderId="1" xfId="0" applyFill="1" applyBorder="1">
      <alignment vertical="center" wrapText="1"/>
      <protection locked="0"/>
    </xf>
    <xf numFmtId="0" fontId="1" fillId="17" borderId="1" xfId="0" applyFont="1" applyFill="1" applyBorder="1">
      <alignment vertical="center" wrapText="1"/>
      <protection locked="0"/>
    </xf>
    <xf numFmtId="0" fontId="0" fillId="18" borderId="1" xfId="0" applyFill="1" applyBorder="1">
      <alignment vertical="center" wrapText="1"/>
      <protection locked="0"/>
    </xf>
    <xf numFmtId="0" fontId="1" fillId="18" borderId="1" xfId="0" applyFont="1" applyFill="1" applyBorder="1">
      <alignment vertical="center" wrapText="1"/>
      <protection locked="0"/>
    </xf>
    <xf numFmtId="0" fontId="4" fillId="0" borderId="9" xfId="0" applyFont="1" applyBorder="1">
      <alignment vertical="center" wrapText="1"/>
      <protection locked="0"/>
    </xf>
    <xf numFmtId="0" fontId="9" fillId="9" borderId="1" xfId="0" applyFont="1" applyFill="1" applyBorder="1">
      <alignment vertical="center" wrapText="1"/>
      <protection locked="0"/>
    </xf>
    <xf numFmtId="0" fontId="0" fillId="0" borderId="4" xfId="0" applyBorder="1" applyProtection="1">
      <alignment vertical="center" wrapText="1"/>
    </xf>
    <xf numFmtId="0" fontId="0" fillId="13" borderId="4" xfId="0" applyFill="1" applyBorder="1">
      <alignment vertical="center" wrapText="1"/>
      <protection locked="0"/>
    </xf>
    <xf numFmtId="0" fontId="0" fillId="0" borderId="14" xfId="0" applyBorder="1">
      <alignment vertical="center" wrapText="1"/>
      <protection locked="0"/>
    </xf>
    <xf numFmtId="0" fontId="0" fillId="17" borderId="4" xfId="0" applyFill="1" applyBorder="1">
      <alignment vertical="center" wrapText="1"/>
      <protection locked="0"/>
    </xf>
    <xf numFmtId="0" fontId="1" fillId="0" borderId="4" xfId="0" applyFont="1" applyBorder="1" applyProtection="1">
      <alignment vertical="center" wrapText="1"/>
    </xf>
    <xf numFmtId="0" fontId="9" fillId="9" borderId="4" xfId="0" applyFont="1" applyFill="1" applyBorder="1">
      <alignment vertical="center" wrapText="1"/>
      <protection locked="0"/>
    </xf>
    <xf numFmtId="0" fontId="9" fillId="8" borderId="4" xfId="0" applyFont="1" applyFill="1" applyBorder="1">
      <alignment vertical="center" wrapText="1"/>
      <protection locked="0"/>
    </xf>
    <xf numFmtId="0" fontId="1" fillId="0" borderId="15" xfId="0" applyFont="1" applyBorder="1">
      <alignment vertical="center" wrapText="1"/>
      <protection locked="0"/>
    </xf>
    <xf numFmtId="0" fontId="0" fillId="0" borderId="16" xfId="0" applyBorder="1">
      <alignment vertical="center" wrapText="1"/>
      <protection locked="0"/>
    </xf>
    <xf numFmtId="0" fontId="0" fillId="9" borderId="16" xfId="0" applyFill="1" applyBorder="1">
      <alignment vertical="center" wrapText="1"/>
      <protection locked="0"/>
    </xf>
    <xf numFmtId="0" fontId="0" fillId="0" borderId="16" xfId="0" applyBorder="1" applyProtection="1">
      <alignment vertical="center" wrapText="1"/>
    </xf>
    <xf numFmtId="0" fontId="0" fillId="0" borderId="17" xfId="0" applyBorder="1">
      <alignment vertical="center" wrapText="1"/>
      <protection locked="0"/>
    </xf>
    <xf numFmtId="0" fontId="0" fillId="13" borderId="16" xfId="0" applyFill="1" applyBorder="1">
      <alignment vertical="center" wrapText="1"/>
      <protection locked="0"/>
    </xf>
    <xf numFmtId="0" fontId="4" fillId="0" borderId="17" xfId="0" applyFont="1" applyBorder="1">
      <alignment vertical="center" wrapText="1"/>
      <protection locked="0"/>
    </xf>
    <xf numFmtId="0" fontId="4" fillId="0" borderId="18" xfId="0" applyFont="1" applyBorder="1">
      <alignment vertical="center" wrapText="1"/>
      <protection locked="0"/>
    </xf>
    <xf numFmtId="0" fontId="4" fillId="0" borderId="15" xfId="0" applyFont="1" applyBorder="1">
      <alignment vertical="center" wrapText="1"/>
      <protection locked="0"/>
    </xf>
    <xf numFmtId="0" fontId="4" fillId="13" borderId="15" xfId="0" applyFont="1" applyFill="1" applyBorder="1">
      <alignment vertical="center" wrapText="1"/>
      <protection locked="0"/>
    </xf>
    <xf numFmtId="0" fontId="4" fillId="0" borderId="16" xfId="0" applyFont="1" applyBorder="1" applyProtection="1">
      <alignment vertical="center" wrapText="1"/>
    </xf>
    <xf numFmtId="0" fontId="4" fillId="9" borderId="16" xfId="0" applyFont="1" applyFill="1" applyBorder="1">
      <alignment vertical="center" wrapText="1"/>
      <protection locked="0"/>
    </xf>
    <xf numFmtId="0" fontId="0" fillId="8" borderId="16" xfId="0" applyFill="1" applyBorder="1">
      <alignment vertical="center" wrapText="1"/>
      <protection locked="0"/>
    </xf>
    <xf numFmtId="0" fontId="4" fillId="8" borderId="16" xfId="0" applyFont="1" applyFill="1" applyBorder="1">
      <alignment vertical="center" wrapText="1"/>
      <protection locked="0"/>
    </xf>
    <xf numFmtId="0" fontId="4" fillId="0" borderId="15" xfId="0" applyFont="1" applyBorder="1" applyProtection="1">
      <alignment vertical="center" wrapText="1"/>
    </xf>
    <xf numFmtId="0" fontId="4" fillId="4" borderId="10" xfId="0" applyFont="1" applyFill="1" applyBorder="1">
      <alignment vertical="center" wrapText="1"/>
      <protection locked="0"/>
    </xf>
    <xf numFmtId="0" fontId="0" fillId="0" borderId="19" xfId="0" applyBorder="1">
      <alignment vertical="center" wrapText="1"/>
      <protection locked="0"/>
    </xf>
    <xf numFmtId="0" fontId="14" fillId="0" borderId="0" xfId="2" applyFont="1"/>
    <xf numFmtId="0" fontId="9" fillId="0" borderId="0" xfId="2" applyFont="1"/>
    <xf numFmtId="0" fontId="14" fillId="0" borderId="26" xfId="2" applyFont="1" applyBorder="1" applyAlignment="1">
      <alignment vertical="center"/>
    </xf>
    <xf numFmtId="0" fontId="3" fillId="0" borderId="26" xfId="2" applyFont="1" applyBorder="1" applyAlignment="1">
      <alignment vertical="center"/>
    </xf>
    <xf numFmtId="0" fontId="14" fillId="0" borderId="26" xfId="2" applyFont="1" applyBorder="1" applyAlignment="1">
      <alignment vertical="center" wrapText="1"/>
    </xf>
    <xf numFmtId="0" fontId="9" fillId="0" borderId="26" xfId="2" applyFont="1" applyBorder="1" applyAlignment="1">
      <alignment vertical="center" wrapText="1"/>
    </xf>
    <xf numFmtId="0" fontId="9" fillId="0" borderId="26" xfId="2" applyFont="1" applyBorder="1" applyAlignment="1">
      <alignment vertical="center"/>
    </xf>
    <xf numFmtId="0" fontId="14" fillId="0" borderId="26" xfId="2" applyFont="1" applyBorder="1"/>
    <xf numFmtId="0" fontId="3" fillId="0" borderId="26" xfId="2" applyFont="1" applyBorder="1" applyAlignment="1">
      <alignment vertical="center" wrapText="1"/>
    </xf>
    <xf numFmtId="0" fontId="14" fillId="2" borderId="26" xfId="2" applyFont="1" applyFill="1" applyBorder="1" applyAlignment="1">
      <alignment vertical="center"/>
    </xf>
    <xf numFmtId="0" fontId="14" fillId="11" borderId="26" xfId="2" applyFont="1" applyFill="1" applyBorder="1" applyAlignment="1">
      <alignment vertical="center" wrapText="1"/>
    </xf>
    <xf numFmtId="0" fontId="3" fillId="19" borderId="26" xfId="2" applyFont="1" applyFill="1" applyBorder="1" applyAlignment="1">
      <alignment vertical="center"/>
    </xf>
    <xf numFmtId="0" fontId="3" fillId="19" borderId="26" xfId="2" applyFont="1" applyFill="1" applyBorder="1" applyAlignment="1">
      <alignment vertical="center" wrapText="1"/>
    </xf>
    <xf numFmtId="0" fontId="14" fillId="2" borderId="26" xfId="2" applyFont="1" applyFill="1" applyBorder="1" applyAlignment="1">
      <alignment vertical="center" wrapText="1"/>
    </xf>
    <xf numFmtId="0" fontId="3" fillId="2" borderId="26" xfId="2" applyFont="1" applyFill="1" applyBorder="1" applyAlignment="1">
      <alignment vertical="center"/>
    </xf>
    <xf numFmtId="0" fontId="9" fillId="0" borderId="26" xfId="2" applyFont="1" applyBorder="1" applyAlignment="1">
      <alignment wrapText="1"/>
    </xf>
    <xf numFmtId="0" fontId="14" fillId="11" borderId="26" xfId="2" applyFont="1" applyFill="1" applyBorder="1" applyAlignment="1">
      <alignment vertical="center"/>
    </xf>
    <xf numFmtId="0" fontId="4" fillId="0" borderId="0" xfId="2" applyFont="1" applyAlignment="1">
      <alignment wrapText="1"/>
    </xf>
    <xf numFmtId="0" fontId="4" fillId="0" borderId="26" xfId="2" applyFont="1" applyBorder="1" applyAlignment="1">
      <alignment wrapText="1"/>
    </xf>
    <xf numFmtId="0" fontId="3" fillId="0" borderId="20" xfId="0" applyFont="1" applyBorder="1" applyAlignment="1">
      <alignment horizontal="center" vertical="center" wrapText="1"/>
      <protection locked="0"/>
    </xf>
    <xf numFmtId="0" fontId="3" fillId="0" borderId="24" xfId="0" applyFont="1" applyBorder="1" applyAlignment="1">
      <alignment horizontal="center" vertical="center" wrapText="1"/>
      <protection locked="0"/>
    </xf>
    <xf numFmtId="2" fontId="3" fillId="0" borderId="24" xfId="0" applyNumberFormat="1" applyFont="1" applyBorder="1" applyAlignment="1">
      <alignment horizontal="center" vertical="center" wrapText="1"/>
      <protection locked="0"/>
    </xf>
    <xf numFmtId="10" fontId="3" fillId="0" borderId="21" xfId="0" applyNumberFormat="1" applyFont="1" applyBorder="1" applyAlignment="1">
      <alignment horizontal="center" vertical="center" wrapText="1"/>
      <protection locked="0"/>
    </xf>
    <xf numFmtId="0" fontId="0" fillId="0" borderId="0" xfId="0" applyFont="1" applyAlignment="1">
      <alignment horizontal="center" vertical="center" wrapText="1"/>
      <protection locked="0"/>
    </xf>
    <xf numFmtId="0" fontId="3" fillId="0" borderId="22" xfId="0" applyFont="1" applyBorder="1" applyAlignment="1">
      <alignment horizontal="justify" vertical="center" wrapText="1"/>
      <protection locked="0"/>
    </xf>
    <xf numFmtId="0" fontId="3" fillId="0" borderId="25" xfId="0" applyFont="1" applyBorder="1" applyAlignment="1">
      <alignment horizontal="justify" vertical="center" wrapText="1"/>
      <protection locked="0"/>
    </xf>
    <xf numFmtId="2" fontId="3" fillId="0" borderId="25" xfId="0" applyNumberFormat="1" applyFont="1" applyBorder="1" applyAlignment="1">
      <alignment horizontal="justify" vertical="center" wrapText="1"/>
      <protection locked="0"/>
    </xf>
    <xf numFmtId="10" fontId="3" fillId="0" borderId="23" xfId="0" applyNumberFormat="1" applyFont="1" applyBorder="1" applyAlignment="1">
      <alignment horizontal="justify" vertical="center" wrapText="1"/>
      <protection locked="0"/>
    </xf>
    <xf numFmtId="0" fontId="0" fillId="0" borderId="0" xfId="0" applyFont="1">
      <alignment vertical="center" wrapText="1"/>
      <protection locked="0"/>
    </xf>
    <xf numFmtId="2" fontId="0" fillId="0" borderId="0" xfId="0" applyNumberFormat="1" applyFont="1">
      <alignment vertical="center" wrapText="1"/>
      <protection locked="0"/>
    </xf>
    <xf numFmtId="10" fontId="0" fillId="0" borderId="0" xfId="0" applyNumberFormat="1" applyFont="1">
      <alignment vertical="center" wrapText="1"/>
      <protection locked="0"/>
    </xf>
    <xf numFmtId="0" fontId="0" fillId="0" borderId="1" xfId="0" applyFill="1" applyBorder="1">
      <alignment vertical="center" wrapText="1"/>
      <protection locked="0"/>
    </xf>
    <xf numFmtId="0" fontId="0" fillId="0" borderId="16" xfId="0" applyFill="1" applyBorder="1">
      <alignment vertical="center" wrapText="1"/>
      <protection locked="0"/>
    </xf>
    <xf numFmtId="0" fontId="4" fillId="0" borderId="1" xfId="0" applyFont="1" applyFill="1" applyBorder="1">
      <alignment vertical="center" wrapText="1"/>
      <protection locked="0"/>
    </xf>
    <xf numFmtId="0" fontId="4" fillId="0" borderId="15" xfId="0" applyFont="1" applyFill="1" applyBorder="1">
      <alignment vertical="center" wrapText="1"/>
      <protection locked="0"/>
    </xf>
    <xf numFmtId="0" fontId="0" fillId="0" borderId="16" xfId="0" applyFill="1" applyBorder="1" applyProtection="1">
      <alignment vertical="center" wrapText="1"/>
    </xf>
    <xf numFmtId="0" fontId="4" fillId="0" borderId="16" xfId="0" applyFont="1" applyFill="1" applyBorder="1">
      <alignment vertical="center" wrapText="1"/>
      <protection locked="0"/>
    </xf>
    <xf numFmtId="0" fontId="4" fillId="0" borderId="17" xfId="0" applyFont="1" applyFill="1" applyBorder="1">
      <alignment vertical="center" wrapText="1"/>
      <protection locked="0"/>
    </xf>
    <xf numFmtId="0" fontId="4" fillId="0" borderId="18" xfId="0" applyFont="1" applyFill="1" applyBorder="1">
      <alignment vertical="center" wrapText="1"/>
      <protection locked="0"/>
    </xf>
    <xf numFmtId="0" fontId="0" fillId="0" borderId="17" xfId="0" applyFill="1" applyBorder="1">
      <alignment vertical="center" wrapText="1"/>
      <protection locked="0"/>
    </xf>
    <xf numFmtId="0" fontId="4" fillId="0" borderId="9" xfId="0" applyFont="1" applyFill="1" applyBorder="1">
      <alignment vertical="center" wrapText="1"/>
      <protection locked="0"/>
    </xf>
    <xf numFmtId="2" fontId="4" fillId="4" borderId="9" xfId="0" applyNumberFormat="1" applyFont="1" applyFill="1" applyBorder="1">
      <alignment vertical="center" wrapText="1"/>
      <protection locked="0"/>
    </xf>
    <xf numFmtId="0" fontId="0" fillId="0" borderId="13" xfId="0" applyFill="1" applyBorder="1" applyAlignment="1" applyProtection="1">
      <alignment wrapText="1"/>
    </xf>
    <xf numFmtId="0" fontId="1" fillId="0" borderId="15" xfId="0" applyFont="1" applyFill="1" applyBorder="1">
      <alignment vertical="center" wrapText="1"/>
      <protection locked="0"/>
    </xf>
    <xf numFmtId="0" fontId="4" fillId="0" borderId="16" xfId="0" applyFont="1" applyFill="1" applyBorder="1" applyProtection="1">
      <alignment vertical="center" wrapText="1"/>
    </xf>
    <xf numFmtId="0" fontId="4" fillId="0" borderId="15" xfId="0" applyFont="1" applyFill="1" applyBorder="1" applyProtection="1">
      <alignment vertical="center" wrapText="1"/>
    </xf>
    <xf numFmtId="0" fontId="0" fillId="0" borderId="19" xfId="0" applyFill="1" applyBorder="1">
      <alignment vertical="center" wrapText="1"/>
      <protection locked="0"/>
    </xf>
  </cellXfs>
  <cellStyles count="3">
    <cellStyle name="Normal" xfId="0" builtinId="0" customBuiltin="1"/>
    <cellStyle name="Normal 2" xfId="1" xr:uid="{9E890374-2ED1-204C-9852-5175CCFEF445}"/>
    <cellStyle name="Normal 3" xfId="2" xr:uid="{62841CD1-541C-F94C-BA9B-2542B47F878F}"/>
  </cellStyles>
  <dxfs count="1941">
    <dxf>
      <font>
        <b/>
        <i val="0"/>
        <strike val="0"/>
        <condense val="0"/>
        <extend val="0"/>
        <outline val="0"/>
        <shadow val="0"/>
        <u val="none"/>
        <vertAlign val="baseline"/>
        <sz val="10"/>
        <color theme="1"/>
        <name val="Arial"/>
        <family val="2"/>
        <scheme val="none"/>
      </font>
      <fill>
        <patternFill patternType="solid">
          <fgColor indexed="64"/>
          <bgColor rgb="FF00B0F0"/>
        </patternFill>
      </fill>
      <border diagonalUp="0" diagonalDown="0" outline="0">
        <left style="thin">
          <color indexed="64"/>
        </left>
        <right style="slantDashDot">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8" tint="0.79998168889431442"/>
        </patternFill>
      </fill>
      <border diagonalUp="0" diagonalDown="0" outline="0">
        <left style="thin">
          <color indexed="64"/>
        </left>
        <right style="slantDashDot">
          <color indexed="64"/>
        </right>
        <top style="thin">
          <color indexed="64"/>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6" tint="-0.249977111117893"/>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6" tint="0.5999938962981048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slantDashDot">
          <color indexed="64"/>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00B0F0"/>
        </patternFill>
      </fill>
      <border diagonalUp="0" diagonalDown="0" outline="0">
        <left style="thin">
          <color indexed="64"/>
        </left>
        <right style="slantDashDot">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slantDashDot">
          <color indexed="64"/>
        </right>
        <top style="thin">
          <color indexed="64"/>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rgb="FF00B05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rgb="FF00B05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slantDashDot">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slantDashDot">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slantDashDot">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protection locked="1" hidden="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border diagonalUp="0" diagonalDown="0" outline="0">
        <left style="thin">
          <color auto="1"/>
        </left>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border diagonalUp="0" diagonalDown="0" outline="0">
        <left style="thin">
          <color auto="1"/>
        </left>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style="thin">
          <color indexed="64"/>
        </left>
        <right style="thin">
          <color indexed="64"/>
        </right>
        <top style="slantDashDot">
          <color auto="1"/>
        </top>
        <bottom style="thin">
          <color indexed="64"/>
        </bottom>
      </border>
      <protection locked="1" hidden="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theme="1"/>
        <name val="Arial"/>
        <family val="2"/>
        <scheme val="none"/>
      </font>
      <fill>
        <patternFill patternType="solid">
          <fgColor indexed="64"/>
          <bgColor theme="6" tint="-0.249977111117893"/>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6" tint="0.5999938962981048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6" tint="0.59999389629810485"/>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6" tint="0.59999389629810485"/>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auto="1"/>
        </right>
        <top style="thin">
          <color auto="1"/>
        </top>
        <bottom style="thin">
          <color auto="1"/>
        </bottom>
      </border>
    </dxf>
    <dxf>
      <border diagonalUp="0" diagonalDown="0" outline="0">
        <left style="thin">
          <color indexed="64"/>
        </left>
        <right style="thin">
          <color indexed="64"/>
        </right>
        <top style="slantDashDot">
          <color auto="1"/>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0"/>
        <color theme="1"/>
        <name val="Arial"/>
        <family val="2"/>
        <scheme val="none"/>
      </font>
      <fill>
        <patternFill patternType="solid">
          <fgColor indexed="64"/>
          <bgColor theme="6" tint="-0.249977111117893"/>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i val="0"/>
        <strike val="0"/>
        <condense val="0"/>
        <extend val="0"/>
        <outline val="0"/>
        <shadow val="0"/>
        <u val="none"/>
        <vertAlign val="baseline"/>
        <sz val="10"/>
        <color theme="1"/>
        <name val="Arial"/>
        <family val="2"/>
        <scheme val="none"/>
      </font>
      <fill>
        <patternFill patternType="solid">
          <fgColor indexed="64"/>
          <bgColor rgb="FF00B0F0"/>
        </patternFill>
      </fill>
      <border diagonalUp="0" diagonalDown="0" outline="0">
        <left style="thin">
          <color indexed="64"/>
        </left>
        <right style="slantDashDot">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slantDashDot">
          <color indexed="64"/>
        </right>
        <top style="thin">
          <color indexed="64"/>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slantDashDot">
          <color indexed="64"/>
        </right>
        <top style="thin">
          <color indexed="64"/>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slantDashDot">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slantDashDot">
          <color indexed="64"/>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00B0F0"/>
        </patternFill>
      </fill>
      <border diagonalUp="0" diagonalDown="0" outline="0">
        <left style="thin">
          <color indexed="64"/>
        </left>
        <right style="slantDashDot">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slantDashDot">
          <color indexed="64"/>
        </right>
        <top style="thin">
          <color indexed="64"/>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protection locked="1" hidden="0"/>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none">
          <fgColor indexed="64"/>
          <bgColor auto="1"/>
        </patternFill>
      </fill>
      <border diagonalUp="0" diagonalDown="0" outline="0">
        <left style="slantDashDot">
          <color indexed="64"/>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00B0F0"/>
        </patternFill>
      </fill>
      <border diagonalUp="0" diagonalDown="0" outline="0">
        <left style="thin">
          <color indexed="64"/>
        </left>
        <right style="slantDashDot">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slantDashDot">
          <color indexed="64"/>
        </right>
        <top style="thin">
          <color indexed="64"/>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slantDashDot">
          <color indexed="64"/>
        </left>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auto="1"/>
        </left>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FF9300"/>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6" tint="-0.249977111117893"/>
        </patternFill>
      </fill>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6" tint="-0.249977111117893"/>
        </patternFill>
      </fill>
      <border diagonalUp="0" diagonalDown="0" outline="0">
        <left style="thin">
          <color indexed="64"/>
        </left>
        <right style="thin">
          <color indexed="64"/>
        </right>
        <top style="slantDashDot">
          <color auto="1"/>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protection locked="1" hidden="0"/>
    </dxf>
    <dxf>
      <border diagonalUp="0" diagonalDown="0" outline="0">
        <left style="thin">
          <color auto="1"/>
        </left>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border diagonalUp="0" diagonalDown="0" outline="0">
        <left style="thin">
          <color auto="1"/>
        </left>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indexed="64"/>
        </left>
        <right style="thin">
          <color indexed="64"/>
        </right>
        <top style="slantDashDot">
          <color auto="1"/>
        </top>
        <bottom style="thin">
          <color indexed="64"/>
        </bottom>
      </border>
      <protection locked="1" hidden="0"/>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border diagonalUp="0" diagonalDown="0" outline="0">
        <left style="thin">
          <color auto="1"/>
        </left>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border diagonalUp="0" diagonalDown="0" outline="0">
        <left/>
        <right style="thin">
          <color auto="1"/>
        </right>
        <top style="slantDashDot">
          <color auto="1"/>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border diagonalUp="0" diagonalDown="0" outline="0">
        <left style="slantDashDot">
          <color indexed="64"/>
        </left>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slantDashDot">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slantDashDot">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slantDashDot">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protection locked="1" hidden="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color theme="1"/>
        <name val="Arial"/>
        <family val="2"/>
        <scheme val="none"/>
      </font>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border diagonalUp="0" diagonalDown="0" outline="0">
        <left style="slantDashDot">
          <color indexed="64"/>
        </left>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protection locked="1" hidden="0"/>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color theme="1"/>
        <name val="Arial"/>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style="thin">
          <color auto="1"/>
        </right>
        <top style="slantDashDot">
          <color auto="1"/>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right/>
        <top style="slantDashDot">
          <color auto="1"/>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auto="1"/>
        </left>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protection locked="1"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slantDashDot">
          <color auto="1"/>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style="slantDashDot">
          <color auto="1"/>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border diagonalUp="0" diagonalDown="0" outline="0">
        <left/>
        <right style="thin">
          <color auto="1"/>
        </right>
        <top style="slantDashDot">
          <color auto="1"/>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color theme="1"/>
        <name val="Arial"/>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70C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color theme="1"/>
        <name val="Arial"/>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FF9300"/>
      <color rgb="FF00FDFF"/>
      <color rgb="FF0432FF"/>
      <color rgb="FFEEA9B6"/>
      <color rgb="FFAB7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5998F83-7577-0840-BE51-AD04E927C8A3}" name="Table19" displayName="Table19" ref="A1:CM50" headerRowCount="0" totalsRowCount="1" headerRowDxfId="1940" dataDxfId="1938" totalsRowDxfId="1936" headerRowBorderDxfId="1939" tableBorderDxfId="1937">
  <sortState xmlns:xlrd2="http://schemas.microsoft.com/office/spreadsheetml/2017/richdata2" ref="A1:CD49">
    <sortCondition ref="A1:A49"/>
  </sortState>
  <tableColumns count="91">
    <tableColumn id="1" xr3:uid="{F9D9E5D5-53AD-8A40-B008-5B339B955DBC}" name="University Name" totalsRowLabel="Total" headerRowDxfId="1935" dataDxfId="1934" totalsRowDxfId="459"/>
    <tableColumn id="3" xr3:uid="{9679C291-FF6A-1C43-A9AF-B2E400612C87}" name="PG Only" headerRowDxfId="1933" dataDxfId="1932" totalsRowDxfId="458"/>
    <tableColumn id="4" xr3:uid="{D7E975D7-34E2-574C-A72E-96192B3DA647}" name="Confucius Institute" headerRowDxfId="1931" dataDxfId="1930" totalsRowDxfId="457"/>
    <tableColumn id="6" xr3:uid="{61733130-5A07-5345-B40C-AC81FD46E3FD}" name="HESA Numbers 2017/18" totalsRowFunction="custom" headerRowDxfId="1929" dataDxfId="1928" totalsRowDxfId="456">
      <totalsRowFormula>COUNT(D4:D49)</totalsRowFormula>
    </tableColumn>
    <tableColumn id="10" xr3:uid="{02435780-F8EB-C942-914D-0A45D479C30B}" name="HESA Numbers 2018/19" totalsRowFunction="custom" headerRowDxfId="1927" dataDxfId="1926" totalsRowDxfId="455">
      <totalsRowFormula>COUNT(E4:E49)</totalsRowFormula>
    </tableColumn>
    <tableColumn id="49" xr3:uid="{B0A3EBE1-1D03-4749-A1F7-DD915BC44062}" name="HESA Numbers 2019/20" totalsRowFunction="custom" headerRowDxfId="1925" dataDxfId="1924" totalsRowDxfId="454">
      <totalsRowFormula>COUNT(F4:F49)</totalsRowFormula>
    </tableColumn>
    <tableColumn id="88" xr3:uid="{F7371B70-2132-9F4F-A514-32FBCF6F4B12}" name="Column47" totalsRowFunction="custom" headerRowDxfId="1923" dataDxfId="1922" totalsRowDxfId="400">
      <totalsRowFormula>COUNT(G4:G49)</totalsRowFormula>
    </tableColumn>
    <tableColumn id="9" xr3:uid="{17C01E7A-2656-604D-BC27-D12C64179C78}" name="Reply Received" headerRowDxfId="1921" dataDxfId="1920" totalsRowDxfId="453"/>
    <tableColumn id="91" xr3:uid="{5D88F501-E147-814B-903A-BF215114F322}" name="Column50" headerRowDxfId="1919" dataDxfId="1918" totalsRowDxfId="452"/>
    <tableColumn id="90" xr3:uid="{343630A5-A8BF-0248-A015-F56429F219F4}" name="Column49" headerRowDxfId="1917" dataDxfId="1916" totalsRowDxfId="451"/>
    <tableColumn id="18" xr3:uid="{F90C49BF-E426-7D46-A581-AA794EF4D6F0}" name="Column13" headerRowDxfId="1915" dataDxfId="1914" totalsRowDxfId="450"/>
    <tableColumn id="11" xr3:uid="{F1635E64-109D-E04F-900D-C3F59C4423FC}" name="F/T Staff 2018/19" headerRowDxfId="1913" dataDxfId="1912" totalsRowDxfId="449"/>
    <tableColumn id="21" xr3:uid="{ED45B286-BA29-CA47-90BE-D37D44CF7D01}" name="F/T Staff 2019/20" headerRowDxfId="1911" dataDxfId="1910" totalsRowDxfId="448"/>
    <tableColumn id="23" xr3:uid="{63EA8AE3-7574-0B46-9626-7F590E8EA044}" name="F/T Staff 2020/21" headerRowDxfId="1909" dataDxfId="399" totalsRowDxfId="447"/>
    <tableColumn id="2" xr3:uid="{5E41CBA3-E418-9A4D-B2D4-60BA0E25E55C}" name="Column30" headerRowDxfId="1908" dataDxfId="397" totalsRowDxfId="392"/>
    <tableColumn id="19" xr3:uid="{D31A0BC2-BC95-FE4E-B7B6-5420B7BC0E4A}" name="Column14" headerRowDxfId="1907" dataDxfId="398" totalsRowDxfId="446"/>
    <tableColumn id="12" xr3:uid="{E678358F-C575-EB4A-A017-7C84FFAE8752}" name="P/T Staff 2018/19" headerRowDxfId="1906" dataDxfId="1905" totalsRowDxfId="445"/>
    <tableColumn id="22" xr3:uid="{5C3E7E20-8540-1448-A1F8-D7F53C4548DE}" name="P/T Staff 2019/20" headerRowDxfId="1904" dataDxfId="1903" totalsRowDxfId="444"/>
    <tableColumn id="36" xr3:uid="{8CE7FA37-2786-CB4B-A7EB-3203485D8A82}" name="P/T Staff 2020/21" headerRowDxfId="1902" dataDxfId="396" totalsRowDxfId="443"/>
    <tableColumn id="5" xr3:uid="{959C9BE0-6165-9542-AC96-91A95D38D2C3}" name="Column31" headerRowDxfId="1901" dataDxfId="394" totalsRowDxfId="393"/>
    <tableColumn id="17" xr3:uid="{74F7E096-CD05-E345-AD2F-8543870D4E5A}" name="Column12" headerRowDxfId="1900" dataDxfId="395" totalsRowDxfId="442"/>
    <tableColumn id="7" xr3:uid="{DB391AF9-A7AC-5E45-9641-B3DC6953EC60}" name="Staff Total 2018/19" headerRowDxfId="1899" dataDxfId="1898" totalsRowDxfId="441"/>
    <tableColumn id="24" xr3:uid="{856CCC49-90CD-3F43-90D7-F3AFE377B09B}" name="Staff Total 2019/20" headerRowDxfId="1897" dataDxfId="1896" totalsRowDxfId="440">
      <calculatedColumnFormula>Table19[[#This Row],[F/T Staff 2019/20]]+Table19[[#This Row],[P/T Staff 2019/20]]</calculatedColumnFormula>
    </tableColumn>
    <tableColumn id="37" xr3:uid="{A95C65C6-F330-D145-AA78-0A0E083CD158}" name="Staff Total 2020/21" headerRowDxfId="1895" dataDxfId="1894" totalsRowDxfId="439">
      <calculatedColumnFormula>Table19[[#This Row],[F/T Staff 2020/21]]+Table19[[#This Row],[P/T Staff 2020/21]]</calculatedColumnFormula>
    </tableColumn>
    <tableColumn id="73" xr3:uid="{288FA170-8A50-0048-8DF6-127E8794FF97}" name="Column32" headerRowDxfId="1893" dataDxfId="390" totalsRowDxfId="389"/>
    <tableColumn id="28" xr3:uid="{D34B4E0B-9B27-4144-9029-BF06EB93DC63}" name="Column15" headerRowDxfId="1892" dataDxfId="391" totalsRowDxfId="438"/>
    <tableColumn id="13" xr3:uid="{C9FCC091-81FC-8E42-88E9-960315544165}" name="F/T UG Single H 2018/19" headerRowDxfId="1891" dataDxfId="1890" totalsRowDxfId="437"/>
    <tableColumn id="25" xr3:uid="{3E939745-A0F9-C243-83C1-3414B683FDC0}" name="F/T UG Single H 2019/20" headerRowDxfId="1889" dataDxfId="1888" totalsRowDxfId="436"/>
    <tableColumn id="38" xr3:uid="{202012F6-A364-3740-B800-A73A80176B7F}" name="F/T UG Single H 2020/21" headerRowDxfId="1887" dataDxfId="1886" totalsRowDxfId="435"/>
    <tableColumn id="74" xr3:uid="{AB0D02D0-700C-CC45-8B1E-3C674C878227}" name="Column33" headerRowDxfId="1885" dataDxfId="1884" totalsRowDxfId="388"/>
    <tableColumn id="33" xr3:uid="{DD31D561-B334-D34E-8AC6-5DE4696A16CE}" name="Column19" headerRowDxfId="1883" dataDxfId="1882" totalsRowDxfId="434"/>
    <tableColumn id="57" xr3:uid="{87D0350A-C718-C248-8F79-8D394CB7D0CB}" name="F/T UG Single H 2020/22" headerRowDxfId="1881" dataDxfId="1880" totalsRowDxfId="433"/>
    <tableColumn id="56" xr3:uid="{F69143BE-D6FC-F349-A98D-C9670CA92AE5}" name="F/T UG Single H 2020/214" headerRowDxfId="1879" dataDxfId="1878" totalsRowDxfId="432"/>
    <tableColumn id="55" xr3:uid="{E1DE35BF-6F9B-A743-AC11-2C7679D8A8FD}" name="F/T UG Single H 2020/215" headerRowDxfId="1877" dataDxfId="1876" totalsRowDxfId="431"/>
    <tableColumn id="75" xr3:uid="{6A855351-8307-B742-A360-E4F53ACD44E0}" name="Column34" headerRowDxfId="1875" dataDxfId="1874" totalsRowDxfId="387"/>
    <tableColumn id="30" xr3:uid="{164C1358-DC94-A943-9B0B-E2B45E63727F}" name="Column16" headerRowDxfId="1873" dataDxfId="1872" totalsRowDxfId="386"/>
    <tableColumn id="14" xr3:uid="{F6B31DAF-4F65-3346-A05E-C73D29A4CB27}" name="F/T UG Joint H 2018/19" headerRowDxfId="1871" dataDxfId="1870" totalsRowDxfId="385"/>
    <tableColumn id="26" xr3:uid="{9FD12D03-7900-1D40-87C6-A5914BE9C8D0}" name="F/T UG Joint H 2019/20" headerRowDxfId="1869" dataDxfId="1868" totalsRowDxfId="384"/>
    <tableColumn id="39" xr3:uid="{1D207896-884D-7F4D-A33B-A4A1533EBD57}" name="F/T UG Joint H 2020/21" headerRowDxfId="1867" dataDxfId="1866" totalsRowDxfId="383"/>
    <tableColumn id="76" xr3:uid="{30F468FF-408D-1B40-85A7-7EF9333F79FF}" name="Column35" headerRowDxfId="1865" dataDxfId="1864" totalsRowDxfId="382"/>
    <tableColumn id="40" xr3:uid="{F58DAE3D-8D9C-7C49-BE04-7150DF5A2772}" name="Column20" headerRowDxfId="1863" dataDxfId="1862" totalsRowDxfId="430"/>
    <tableColumn id="60" xr3:uid="{C6E3F7DC-498F-5148-9E79-A90D35CDCB15}" name="Column3" headerRowDxfId="1861" dataDxfId="1860" totalsRowDxfId="429"/>
    <tableColumn id="59" xr3:uid="{56B6D1B4-71EA-A245-B1FB-7294895BAF24}" name="Column2" headerRowDxfId="1859" dataDxfId="1858" totalsRowDxfId="428"/>
    <tableColumn id="58" xr3:uid="{61903A5B-B110-3744-9830-ECCAAEB3784F}" name="Column1" headerRowDxfId="1857" dataDxfId="1856" totalsRowDxfId="427"/>
    <tableColumn id="77" xr3:uid="{A3C90198-81D3-6A42-9167-3AECB7D68592}" name="Column36" headerRowDxfId="1855" dataDxfId="1854" totalsRowDxfId="381"/>
    <tableColumn id="44" xr3:uid="{CD74DA4A-CDB3-AE4A-87EF-1F0FD7ACA6E0}" name="Column23" headerRowDxfId="1853" dataDxfId="1852" totalsRowDxfId="426"/>
    <tableColumn id="54" xr3:uid="{9A75BF5E-B03D-A844-BE18-03B791B68BAF}" name="Total UG Students 2018/19" headerRowDxfId="1851" dataDxfId="1850" totalsRowDxfId="425">
      <calculatedColumnFormula>Table19[[#This Row],[F/T UG Single H 2018/19]]+Table19[[#This Row],[F/T UG Joint H 2018/19]]</calculatedColumnFormula>
    </tableColumn>
    <tableColumn id="53" xr3:uid="{A3E0012E-54C2-D54F-A9B4-DC1D38C6DD57}" name="Total UG Students 2019/20" headerRowDxfId="1849" dataDxfId="1848" totalsRowDxfId="424">
      <calculatedColumnFormula>Table19[[#This Row],[F/T UG Single H 2019/20]]+Table19[[#This Row],[F/T UG Joint H 2019/20]]</calculatedColumnFormula>
    </tableColumn>
    <tableColumn id="52" xr3:uid="{62696652-18B5-0B4D-A1BF-A41C80D3A481}" name="Total UG Students 2020/21" headerRowDxfId="1847" dataDxfId="380" totalsRowDxfId="423">
      <calculatedColumnFormula>Table19[[#This Row],[F/T UG Single H 2020/21]]+Table19[[#This Row],[F/T UG Joint H 2020/21]]</calculatedColumnFormula>
    </tableColumn>
    <tableColumn id="78" xr3:uid="{89823E60-9914-3346-B2C4-274654DE1A04}" name="Column37" headerRowDxfId="1846" dataDxfId="378" totalsRowDxfId="377"/>
    <tableColumn id="50" xr3:uid="{0BBA8EB1-1CFF-0440-B897-588E2F04454E}" name="All credit bearing Yr 1 2020/21" headerRowDxfId="1845" dataDxfId="379" totalsRowDxfId="422"/>
    <tableColumn id="79" xr3:uid="{7D5DECCE-3742-BF49-B483-8F3A9E616346}" name="Column38" headerRowDxfId="1844" dataDxfId="1843" totalsRowDxfId="376"/>
    <tableColumn id="51" xr3:uid="{B3EF3C8F-ADE5-7243-AA85-6230F4C99675}" name="All non credit bearing all yrs 2020/21" headerRowDxfId="1842" dataDxfId="1841" totalsRowDxfId="375"/>
    <tableColumn id="80" xr3:uid="{5CEFDEE5-C120-F846-AB09-4CAF3C906EED}" name="Column39" headerRowDxfId="1840" dataDxfId="1839" totalsRowDxfId="374"/>
    <tableColumn id="31" xr3:uid="{7D75525F-3BF2-DC41-A9E6-BA9B6690D366}" name="Column17" headerRowDxfId="1838" dataDxfId="1837" totalsRowDxfId="421"/>
    <tableColumn id="15" xr3:uid="{68840396-ADD7-CF4C-B3A3-9516737AEDC7}" name="F/T Taught PG 2018/19" headerRowDxfId="1836" dataDxfId="1835" totalsRowDxfId="420"/>
    <tableColumn id="27" xr3:uid="{90C41009-E811-2A43-B022-D3821F6295A1}" name="F/T Taught PG 2019/20" headerRowDxfId="1834" dataDxfId="1833" totalsRowDxfId="419"/>
    <tableColumn id="47" xr3:uid="{F40C360D-8113-2B46-B5FE-ECCE248BD0DD}" name="F/T Taught PG 2020/21" headerRowDxfId="1832" dataDxfId="1831" totalsRowDxfId="418"/>
    <tableColumn id="81" xr3:uid="{2033B00E-320B-5B4C-8E83-D08F320DBA91}" name="Column40" headerRowDxfId="1830" dataDxfId="1829" totalsRowDxfId="373"/>
    <tableColumn id="42" xr3:uid="{7CD126D2-14F9-0E4A-B44C-D8A53E002C94}" name="Column21" headerRowDxfId="1828" dataDxfId="1827" totalsRowDxfId="417"/>
    <tableColumn id="61" xr3:uid="{5179BF2C-EC3E-5743-BB2D-DF9B39BBFD42}" name="Column4" headerRowDxfId="1826" dataDxfId="1825" totalsRowDxfId="416"/>
    <tableColumn id="63" xr3:uid="{F32471F5-343B-5F40-8A15-9D7C31BB166C}" name="Column6" headerRowDxfId="1824" dataDxfId="1823" totalsRowDxfId="415"/>
    <tableColumn id="62" xr3:uid="{E70E1486-1BD3-3548-A2A0-CD58710AB925}" name="Column5" headerRowDxfId="1822" dataDxfId="1821" totalsRowDxfId="414"/>
    <tableColumn id="82" xr3:uid="{C5414BE0-7CC9-0E42-A209-D4B6BE9715C3}" name="Column41" headerRowDxfId="1820" dataDxfId="1819" totalsRowDxfId="372"/>
    <tableColumn id="45" xr3:uid="{366C8E52-6880-0446-B69B-7E29F51A53D0}" name="Column24" headerRowDxfId="1818" dataDxfId="1817" totalsRowDxfId="371"/>
    <tableColumn id="66" xr3:uid="{B04C75B2-3470-9340-AF6D-108224378453}" name="Column9" headerRowDxfId="1816" dataDxfId="1815" totalsRowDxfId="370"/>
    <tableColumn id="65" xr3:uid="{549C0229-7FC4-404D-8A98-1DAE3ADF4214}" name="Column8" headerRowDxfId="1814" dataDxfId="1813" totalsRowDxfId="369"/>
    <tableColumn id="64" xr3:uid="{A8276A14-A507-3A4A-8ED4-B6994987F94A}" name="Column7" headerRowDxfId="1812" dataDxfId="1811" totalsRowDxfId="368"/>
    <tableColumn id="83" xr3:uid="{0A5FC542-D7C6-AB48-9458-DC7F520C6267}" name="Column42" headerRowDxfId="1810" dataDxfId="1809" totalsRowDxfId="367"/>
    <tableColumn id="32" xr3:uid="{1EAD19B8-793A-214F-B40D-534AE35045DB}" name="Column18" headerRowDxfId="1808" dataDxfId="1807" totalsRowDxfId="413"/>
    <tableColumn id="16" xr3:uid="{F1E9D987-B13D-4E4C-B57C-999A52B0A063}" name="F/T PhD 2018/19" headerRowDxfId="1806" dataDxfId="1805" totalsRowDxfId="412"/>
    <tableColumn id="29" xr3:uid="{1A380C83-6B4A-4E44-A03C-01FF2B0140FE}" name="F/T PhD 2019/20" headerRowDxfId="1804" dataDxfId="1803" totalsRowDxfId="411"/>
    <tableColumn id="46" xr3:uid="{A69E81BF-9B0A-F14E-9129-5ECF7726A2E8}" name="F/T PhD 2020/21" headerRowDxfId="1802" dataDxfId="1801" totalsRowDxfId="410"/>
    <tableColumn id="84" xr3:uid="{8BE00DF1-D63F-1145-A8C9-E182C968D1FB}" name="Column43" headerRowDxfId="1800" dataDxfId="1799" totalsRowDxfId="366"/>
    <tableColumn id="43" xr3:uid="{A306CAFC-FDC0-484F-80A1-1C5C10CA7819}" name="Column22" headerRowDxfId="1798" dataDxfId="1797" totalsRowDxfId="365"/>
    <tableColumn id="20" xr3:uid="{F2418D27-9643-064B-B7D8-29E2F2D08994}" name="P/T PhD 2018/19" headerRowDxfId="1796" dataDxfId="1795" totalsRowDxfId="364"/>
    <tableColumn id="34" xr3:uid="{A3845297-17B4-014A-9841-7EFC492FEB8E}" name="P/T PhD 2019/20" headerRowDxfId="1794" dataDxfId="1793" totalsRowDxfId="363"/>
    <tableColumn id="41" xr3:uid="{4F46E46A-4316-F449-9677-0CB35C9E0C16}" name="P/T PhD 2020/21" headerRowDxfId="1792" dataDxfId="1791" totalsRowDxfId="362"/>
    <tableColumn id="85" xr3:uid="{51617689-FC00-DC46-B6EA-2A03D7208735}" name="Column44" headerRowDxfId="1790" dataDxfId="1789" totalsRowDxfId="361"/>
    <tableColumn id="48" xr3:uid="{583DC340-46D1-A04A-AA93-75CBB40E9250}" name="Column25" headerRowDxfId="1788" dataDxfId="1787" totalsRowDxfId="409"/>
    <tableColumn id="8" xr3:uid="{C125A990-8E76-DE4F-A374-B766877967FB}" name="Total Students 2018/19" headerRowDxfId="1786" dataDxfId="1785" totalsRowDxfId="408"/>
    <tableColumn id="35" xr3:uid="{BCF9F300-3871-F442-99AE-018B7B71FBAD}" name="Total Students 2019/20" headerRowDxfId="1784" dataDxfId="1783" totalsRowDxfId="407"/>
    <tableColumn id="67" xr3:uid="{A0C59D6F-7968-0E45-B83C-5932C809F9D7}" name="Column10" headerRowDxfId="1782" dataDxfId="1781" totalsRowDxfId="406"/>
    <tableColumn id="86" xr3:uid="{0610AA7C-A1FB-1A4C-8B15-0311DDD7B070}" name="Column45" headerRowDxfId="1780" dataDxfId="1779" totalsRowDxfId="360"/>
    <tableColumn id="72" xr3:uid="{2825D1A3-D77F-4646-AF9C-1563FDDFFA7F}" name="Column29" headerRowDxfId="1778" dataDxfId="1777" totalsRowDxfId="405"/>
    <tableColumn id="71" xr3:uid="{12A99CC2-F5DF-794D-9E77-CCC7DE724B69}" name="Column28" headerRowDxfId="1776" dataDxfId="1775" totalsRowDxfId="404"/>
    <tableColumn id="70" xr3:uid="{ECD1D53F-F7E0-F442-8968-121BFA0FC19A}" name="Column27" headerRowDxfId="1774" dataDxfId="1773" totalsRowDxfId="403"/>
    <tableColumn id="69" xr3:uid="{A32D67AA-C85A-9046-A545-D4FCE0FFEA41}" name="Column26" headerRowDxfId="1772" dataDxfId="359" totalsRowDxfId="402"/>
    <tableColumn id="87" xr3:uid="{88FA6BF2-097F-5A44-B5BD-FB82833221D6}" name="Column46" totalsRowFunction="custom" headerRowDxfId="1771" dataDxfId="357" totalsRowDxfId="356">
      <totalsRowFormula>COUNT(CK4:CK49)</totalsRowFormula>
    </tableColumn>
    <tableColumn id="68" xr3:uid="{7F4DF424-F7C6-AF48-B38F-D5A41AF27C9D}" name="Column11" headerRowDxfId="1770" dataDxfId="358" totalsRowDxfId="355"/>
    <tableColumn id="89" xr3:uid="{28D86086-2FE5-CC47-A680-F33C14A509EC}" name="Column48" headerRowDxfId="1769" dataDxfId="1768" totalsRowDxfId="40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37833A9-64C1-504B-BCBD-74AFC96F1C47}" name="Table1913" displayName="Table1913" ref="A1:CM50" headerRowCount="0" totalsRowCount="1" headerRowDxfId="1767" dataDxfId="1765" totalsRowDxfId="1763" headerRowBorderDxfId="1766" tableBorderDxfId="1764">
  <sortState xmlns:xlrd2="http://schemas.microsoft.com/office/spreadsheetml/2017/richdata2" ref="A1:CD49">
    <sortCondition ref="A1:A49"/>
  </sortState>
  <tableColumns count="91">
    <tableColumn id="1" xr3:uid="{7101570D-853C-F449-A4E3-802D9191F860}" name="University Name" totalsRowLabel="Total" headerRowDxfId="1762" dataDxfId="1761" totalsRowDxfId="346"/>
    <tableColumn id="3" xr3:uid="{8939FD5A-0E46-1A48-A9FD-CAEE1E6164F0}" name="PG Only" headerRowDxfId="1760" dataDxfId="1759" totalsRowDxfId="345"/>
    <tableColumn id="4" xr3:uid="{0CFFBA92-818B-0A4E-985F-21FDEF2945DD}" name="Confucius Institute" headerRowDxfId="1758" dataDxfId="1757" totalsRowDxfId="344"/>
    <tableColumn id="6" xr3:uid="{BB2FAB8D-187F-2747-9F4F-F8CC052DFF64}" name="HESA Numbers 2017/18" totalsRowFunction="custom" headerRowDxfId="1756" dataDxfId="1755" totalsRowDxfId="343">
      <totalsRowFormula>COUNT(D4:D49)</totalsRowFormula>
    </tableColumn>
    <tableColumn id="10" xr3:uid="{03937742-F08D-3249-B736-8282F9623749}" name="HESA Numbers 2018/19" totalsRowFunction="custom" headerRowDxfId="1754" dataDxfId="1753" totalsRowDxfId="342">
      <totalsRowFormula>COUNT(E4:E49)</totalsRowFormula>
    </tableColumn>
    <tableColumn id="49" xr3:uid="{68F5DE97-C01D-134A-BE83-2CBA78468D33}" name="HESA Numbers 2019/20" totalsRowFunction="custom" headerRowDxfId="1752" dataDxfId="1751" totalsRowDxfId="341">
      <totalsRowFormula>COUNT(F4:F49)</totalsRowFormula>
    </tableColumn>
    <tableColumn id="88" xr3:uid="{10A26B4E-E01A-D741-91ED-E88DB0723A79}" name="Column47" totalsRowFunction="custom" headerRowDxfId="1750" dataDxfId="1749" totalsRowDxfId="250">
      <totalsRowFormula>COUNT(G4:G49)</totalsRowFormula>
    </tableColumn>
    <tableColumn id="9" xr3:uid="{DC3FA1FE-6A05-FD46-85A4-436DE820D2DC}" name="Reply Received" headerRowDxfId="1748" dataDxfId="1747" totalsRowDxfId="340"/>
    <tableColumn id="91" xr3:uid="{3E855D7C-D026-A740-BF11-B05E95D69DBC}" name="Column50" headerRowDxfId="1746" dataDxfId="1745" totalsRowDxfId="339"/>
    <tableColumn id="90" xr3:uid="{56B9DFF0-0D83-FF45-A3EF-2AC8FC6D0940}" name="Column49" headerRowDxfId="1744" dataDxfId="1743" totalsRowDxfId="338"/>
    <tableColumn id="18" xr3:uid="{E3C8BD08-8D58-5A4C-A2BB-E686F74C892E}" name="Column13" headerRowDxfId="1742" dataDxfId="1741" totalsRowDxfId="337"/>
    <tableColumn id="11" xr3:uid="{4762880A-01C6-2D4C-AD15-4D1CAF856362}" name="F/T Staff 2018/19" headerRowDxfId="1740" dataDxfId="1739" totalsRowDxfId="336"/>
    <tableColumn id="21" xr3:uid="{2F9E5DAC-8AF2-4E42-B193-8204160D8E59}" name="F/T Staff 2019/20" headerRowDxfId="1738" dataDxfId="1737" totalsRowDxfId="335"/>
    <tableColumn id="23" xr3:uid="{1400C37A-E0EC-C64B-9031-C4FE6C05E165}" name="F/T Staff 2020/21" headerRowDxfId="1736" dataDxfId="354" totalsRowDxfId="334"/>
    <tableColumn id="2" xr3:uid="{8768A9CF-BDF8-B845-8657-E3488A0BD190}" name="Column30" headerRowDxfId="1735" dataDxfId="352" totalsRowDxfId="333"/>
    <tableColumn id="19" xr3:uid="{E9C9687E-1875-B143-B330-58CAE21E6ADD}" name="Column14" headerRowDxfId="1734" dataDxfId="353" totalsRowDxfId="332"/>
    <tableColumn id="12" xr3:uid="{D6D913AA-4861-6543-9F1C-FC3F89007CD7}" name="P/T Staff 2018/19" headerRowDxfId="1733" dataDxfId="1732" totalsRowDxfId="331"/>
    <tableColumn id="22" xr3:uid="{F69C1B61-0170-3E4C-BB8E-AECB41D69675}" name="P/T Staff 2019/20" headerRowDxfId="1731" dataDxfId="1730" totalsRowDxfId="330"/>
    <tableColumn id="36" xr3:uid="{33F38CB5-1F0C-5C4E-B4BE-F635B8969B0E}" name="P/T Staff 2020/21" headerRowDxfId="1729" dataDxfId="351" totalsRowDxfId="329"/>
    <tableColumn id="5" xr3:uid="{87C3AE02-A2D9-434A-9C83-82107117D9F9}" name="Column31" headerRowDxfId="1728" dataDxfId="349" totalsRowDxfId="328"/>
    <tableColumn id="17" xr3:uid="{F95E0777-3B31-4B45-BBD2-7289DA7D1466}" name="Column12" headerRowDxfId="1727" dataDxfId="350" totalsRowDxfId="327"/>
    <tableColumn id="7" xr3:uid="{7C4FCBBB-0FA7-4E4D-8BC7-55B338AA7E28}" name="Staff Total 2018/19" headerRowDxfId="1726" dataDxfId="1725" totalsRowDxfId="326"/>
    <tableColumn id="24" xr3:uid="{4A31468E-E59D-804A-B83F-B5A8F546489F}" name="Staff Total 2019/20" headerRowDxfId="1724" dataDxfId="1723" totalsRowDxfId="325">
      <calculatedColumnFormula>Table1913[[#This Row],[F/T Staff 2019/20]]+Table1913[[#This Row],[P/T Staff 2019/20]]</calculatedColumnFormula>
    </tableColumn>
    <tableColumn id="37" xr3:uid="{C7A27196-DBDB-1C41-9557-86C407AF7E03}" name="Staff Total 2020/21" headerRowDxfId="1722" dataDxfId="1721" totalsRowDxfId="324">
      <calculatedColumnFormula>Table1913[[#This Row],[F/T Staff 2020/21]]+Table1913[[#This Row],[P/T Staff 2020/21]]</calculatedColumnFormula>
    </tableColumn>
    <tableColumn id="73" xr3:uid="{9524DAB2-7113-924B-83E5-566CD2F841D7}" name="Column32" headerRowDxfId="1720" dataDxfId="347" totalsRowDxfId="323"/>
    <tableColumn id="28" xr3:uid="{0CC3F66E-C700-5240-AFAC-5F170B1BE212}" name="Column15" headerRowDxfId="1719" dataDxfId="348" totalsRowDxfId="322"/>
    <tableColumn id="13" xr3:uid="{43F7F8B5-759B-5447-BB45-FE3C40DBD53D}" name="F/T UG Single H 2018/19" headerRowDxfId="1718" dataDxfId="1717" totalsRowDxfId="321"/>
    <tableColumn id="25" xr3:uid="{207C6200-75CB-2149-B431-4D0DE17DEC66}" name="F/T UG Single H 2019/20" headerRowDxfId="1716" dataDxfId="1715" totalsRowDxfId="320"/>
    <tableColumn id="38" xr3:uid="{10CE7DD7-9F5A-FC47-9B3C-555B87F74510}" name="F/T UG Single H 2020/21" headerRowDxfId="1714" dataDxfId="1713" totalsRowDxfId="319"/>
    <tableColumn id="74" xr3:uid="{8198E399-DEDB-1A41-96C6-645160A22E11}" name="Column33" headerRowDxfId="1712" dataDxfId="1711" totalsRowDxfId="318"/>
    <tableColumn id="33" xr3:uid="{CADB1A82-56DC-5D47-A5E2-BCB3D3F341D1}" name="Column19" headerRowDxfId="1710" dataDxfId="1709" totalsRowDxfId="317"/>
    <tableColumn id="57" xr3:uid="{6817D8B3-A236-4B40-8156-502571D9FB39}" name="F/T UG Single H 2020/22" headerRowDxfId="1708" dataDxfId="1707" totalsRowDxfId="316"/>
    <tableColumn id="56" xr3:uid="{1C6AAB20-CF6F-9A43-9464-0DAAAAB26AF5}" name="F/T UG Single H 2020/214" headerRowDxfId="1706" dataDxfId="1705" totalsRowDxfId="315"/>
    <tableColumn id="55" xr3:uid="{30282C9A-A0FC-7D4C-BDAE-A89951278802}" name="F/T UG Single H 2020/215" headerRowDxfId="1704" dataDxfId="1703" totalsRowDxfId="314"/>
    <tableColumn id="75" xr3:uid="{8B96205D-D85E-C948-8B1A-DF3D79167DEA}" name="Column34" headerRowDxfId="1702" dataDxfId="1701" totalsRowDxfId="313"/>
    <tableColumn id="30" xr3:uid="{73DB224A-9F5F-404D-A858-A525E5EF4B21}" name="Column16" headerRowDxfId="1700" dataDxfId="1699" totalsRowDxfId="312"/>
    <tableColumn id="14" xr3:uid="{B5975511-D9CF-3447-A48E-495896FE84E3}" name="F/T UG Joint H 2018/19" headerRowDxfId="1698" dataDxfId="1697" totalsRowDxfId="311"/>
    <tableColumn id="26" xr3:uid="{52F92C95-8D49-6141-8C80-9F270C05EB62}" name="F/T UG Joint H 2019/20" headerRowDxfId="1696" dataDxfId="1695" totalsRowDxfId="310"/>
    <tableColumn id="39" xr3:uid="{E03E8BE0-AA2A-764C-A5C9-3891829326A6}" name="F/T UG Joint H 2020/21" headerRowDxfId="1694" dataDxfId="1693" totalsRowDxfId="309"/>
    <tableColumn id="76" xr3:uid="{F2AA9E79-08AD-144C-A3C3-BAF587BD8233}" name="Column35" headerRowDxfId="1692" dataDxfId="1691" totalsRowDxfId="308"/>
    <tableColumn id="40" xr3:uid="{24B6D1C9-4836-A441-8CDF-A4B08BD0DE5A}" name="Column20" headerRowDxfId="1690" dataDxfId="1689" totalsRowDxfId="307"/>
    <tableColumn id="60" xr3:uid="{BDF348DC-89E1-1640-BB8A-369867FDB9E6}" name="Column3" headerRowDxfId="1688" dataDxfId="1687" totalsRowDxfId="306"/>
    <tableColumn id="59" xr3:uid="{FAF8067E-79F0-3643-9802-D9D4A7614DB3}" name="Column2" headerRowDxfId="1686" dataDxfId="1685" totalsRowDxfId="305"/>
    <tableColumn id="58" xr3:uid="{C977674B-02C6-584A-83CD-6A02F163412E}" name="Column1" headerRowDxfId="1684" dataDxfId="1683" totalsRowDxfId="304"/>
    <tableColumn id="77" xr3:uid="{16252BD1-631E-C744-8C1E-EE77A325B654}" name="Column36" headerRowDxfId="1682" dataDxfId="1681" totalsRowDxfId="303"/>
    <tableColumn id="44" xr3:uid="{AB5E5E54-51A0-3743-97A5-736042607BA8}" name="Column23" headerRowDxfId="1680" dataDxfId="1679" totalsRowDxfId="302"/>
    <tableColumn id="54" xr3:uid="{B116A16C-7BAA-D94C-991D-46A9D076D181}" name="Total UG Students 2018/19" headerRowDxfId="1678" dataDxfId="1677" totalsRowDxfId="301">
      <calculatedColumnFormula>Table1913[[#This Row],[F/T UG Single H 2018/19]]+Table1913[[#This Row],[F/T UG Joint H 2018/19]]</calculatedColumnFormula>
    </tableColumn>
    <tableColumn id="53" xr3:uid="{ED2CD272-2030-264E-B67B-F10175F17BE4}" name="Total UG Students 2019/20" headerRowDxfId="1676" dataDxfId="1675" totalsRowDxfId="300">
      <calculatedColumnFormula>Table1913[[#This Row],[F/T UG Single H 2019/20]]+Table1913[[#This Row],[F/T UG Joint H 2019/20]]</calculatedColumnFormula>
    </tableColumn>
    <tableColumn id="52" xr3:uid="{2AB06880-5D6A-BA48-B72D-036C4C8A940F}" name="Total UG Students 2020/21" headerRowDxfId="1674" dataDxfId="259" totalsRowDxfId="299">
      <calculatedColumnFormula>Table1913[[#This Row],[F/T UG Single H 2020/21]]+Table1913[[#This Row],[F/T UG Joint H 2020/21]]</calculatedColumnFormula>
    </tableColumn>
    <tableColumn id="78" xr3:uid="{8BFE5027-E64D-204F-9A07-905D61372027}" name="Column37" headerRowDxfId="1673" dataDxfId="257" totalsRowDxfId="256"/>
    <tableColumn id="50" xr3:uid="{97695060-6FE5-FB47-A85C-02D8FF75A7F6}" name="All credit bearing Yr 1 2020/21" headerRowDxfId="1672" dataDxfId="258" totalsRowDxfId="298"/>
    <tableColumn id="79" xr3:uid="{3361D959-6E6A-D34C-899D-5A023EA64B9A}" name="Column38" headerRowDxfId="1671" dataDxfId="1670" totalsRowDxfId="297"/>
    <tableColumn id="51" xr3:uid="{044EF3A2-D685-0C40-8D61-B42CE2388D86}" name="All non credit bearing all yrs 2020/21" headerRowDxfId="1669" dataDxfId="1668" totalsRowDxfId="296"/>
    <tableColumn id="80" xr3:uid="{9F9F4C40-6EB8-B74B-B495-7003D01E4BB6}" name="Column39" headerRowDxfId="1667" dataDxfId="1666" totalsRowDxfId="295"/>
    <tableColumn id="31" xr3:uid="{5D106B90-CB04-3245-8CBF-167259D3287C}" name="Column17" headerRowDxfId="1665" dataDxfId="1664" totalsRowDxfId="294"/>
    <tableColumn id="15" xr3:uid="{E70DAA9A-4AAD-F941-89A7-44CB95F65DEC}" name="F/T Taught PG 2018/19" headerRowDxfId="1663" dataDxfId="1662" totalsRowDxfId="293"/>
    <tableColumn id="27" xr3:uid="{70908558-815B-0440-BF5A-B8D45DF426A6}" name="F/T Taught PG 2019/20" headerRowDxfId="1661" dataDxfId="1660" totalsRowDxfId="292"/>
    <tableColumn id="47" xr3:uid="{E3F214B1-3912-1B4B-B600-341871B556CF}" name="F/T Taught PG 2020/21" headerRowDxfId="1659" dataDxfId="1658" totalsRowDxfId="291"/>
    <tableColumn id="81" xr3:uid="{96069A1C-4145-1A46-A1E6-B2C399B6E606}" name="Column40" headerRowDxfId="1657" dataDxfId="1656" totalsRowDxfId="290"/>
    <tableColumn id="42" xr3:uid="{4B38375C-01DA-B14D-AEF9-A1EB776ABA74}" name="Column21" headerRowDxfId="1655" dataDxfId="1654" totalsRowDxfId="289"/>
    <tableColumn id="61" xr3:uid="{62B308A8-371F-7349-BEA5-2B7BDD64E02F}" name="Column4" headerRowDxfId="1653" dataDxfId="1652" totalsRowDxfId="288"/>
    <tableColumn id="63" xr3:uid="{369A6458-E753-724C-8F19-E1C63F27B7A8}" name="Column6" headerRowDxfId="1651" dataDxfId="1650" totalsRowDxfId="287"/>
    <tableColumn id="62" xr3:uid="{C1BB6BEF-D6C6-A240-A0F6-C82563F08235}" name="Column5" headerRowDxfId="1649" dataDxfId="1648" totalsRowDxfId="286"/>
    <tableColumn id="82" xr3:uid="{82601C51-004D-7244-85EE-184E09B40D2D}" name="Column41" headerRowDxfId="1647" dataDxfId="1646" totalsRowDxfId="285"/>
    <tableColumn id="45" xr3:uid="{5725D9CE-B1B7-C14B-8473-BA793D997AA8}" name="Column24" headerRowDxfId="1645" dataDxfId="1644" totalsRowDxfId="284"/>
    <tableColumn id="66" xr3:uid="{06D69C10-50C8-704D-8496-335B11F4B8AC}" name="Column9" headerRowDxfId="1643" dataDxfId="1642" totalsRowDxfId="283"/>
    <tableColumn id="65" xr3:uid="{DA0B37F4-DAA5-D34E-9308-778217508581}" name="Column8" headerRowDxfId="1641" dataDxfId="1640" totalsRowDxfId="282"/>
    <tableColumn id="64" xr3:uid="{3E1CE2A3-E96B-3D45-8743-25C155DD9EDD}" name="Column7" headerRowDxfId="1639" dataDxfId="1638" totalsRowDxfId="281"/>
    <tableColumn id="83" xr3:uid="{FBB1F885-0A90-6349-8328-C24057ED94C9}" name="Column42" headerRowDxfId="1637" dataDxfId="1636" totalsRowDxfId="280"/>
    <tableColumn id="32" xr3:uid="{2D4059F8-A5ED-7744-8D70-68D7F519F79B}" name="Column18" headerRowDxfId="1635" dataDxfId="1634" totalsRowDxfId="279"/>
    <tableColumn id="16" xr3:uid="{9BB510E7-BEA5-5349-AD71-9EA9DE6398FE}" name="F/T PhD 2018/19" headerRowDxfId="1633" dataDxfId="1632" totalsRowDxfId="278"/>
    <tableColumn id="29" xr3:uid="{24B8153E-890C-2C46-A22F-159C0DE40487}" name="F/T PhD 2019/20" headerRowDxfId="1631" dataDxfId="1630" totalsRowDxfId="277"/>
    <tableColumn id="46" xr3:uid="{16D72D6A-D121-DA44-A254-981102CF20F4}" name="F/T PhD 2020/21" headerRowDxfId="1629" dataDxfId="1628" totalsRowDxfId="276"/>
    <tableColumn id="84" xr3:uid="{F39D23FB-F5E2-8344-A9BF-858C49C1EFAA}" name="Column43" headerRowDxfId="1627" dataDxfId="1626" totalsRowDxfId="275"/>
    <tableColumn id="43" xr3:uid="{D95519D2-2410-4840-9B4B-F653F06EC97A}" name="Column22" headerRowDxfId="1625" dataDxfId="1624" totalsRowDxfId="274"/>
    <tableColumn id="20" xr3:uid="{16B8887F-1DFB-7144-949A-64EAFBDB9D45}" name="P/T PhD 2018/19" headerRowDxfId="1623" dataDxfId="1622" totalsRowDxfId="273"/>
    <tableColumn id="34" xr3:uid="{0AF3AAFE-017B-7F48-A70A-4E7E9870AEC2}" name="P/T PhD 2019/20" headerRowDxfId="1621" dataDxfId="1620" totalsRowDxfId="272"/>
    <tableColumn id="41" xr3:uid="{4A110B19-87ED-B64F-859F-74D056FBE2F2}" name="P/T PhD 2020/21" headerRowDxfId="1619" dataDxfId="1618" totalsRowDxfId="271"/>
    <tableColumn id="85" xr3:uid="{8F18C6BF-012C-D849-B268-C2B3788AAE2E}" name="Column44" headerRowDxfId="1617" dataDxfId="1616" totalsRowDxfId="270"/>
    <tableColumn id="48" xr3:uid="{D400671D-1B2C-234A-9220-2E6F774FB27C}" name="Column25" headerRowDxfId="1615" dataDxfId="1614" totalsRowDxfId="269"/>
    <tableColumn id="8" xr3:uid="{8DE32145-BA6D-434F-8A88-8F5A60293211}" name="Total Students 2018/19" headerRowDxfId="1613" dataDxfId="1612" totalsRowDxfId="268"/>
    <tableColumn id="35" xr3:uid="{301E7C63-48BC-3F48-88D5-C9190FC325D4}" name="Total Students 2019/20" headerRowDxfId="1611" dataDxfId="1610" totalsRowDxfId="267"/>
    <tableColumn id="67" xr3:uid="{91F8C100-195D-E249-BAAF-1AC0B834A99F}" name="Column10" headerRowDxfId="1609" dataDxfId="1608" totalsRowDxfId="266"/>
    <tableColumn id="86" xr3:uid="{F0FEDB32-B686-CF41-B719-8D1EE9455511}" name="Column45" headerRowDxfId="1607" dataDxfId="1606" totalsRowDxfId="265"/>
    <tableColumn id="72" xr3:uid="{67454945-B660-9F45-9078-4A8DF2254698}" name="Column29" headerRowDxfId="1605" dataDxfId="1604" totalsRowDxfId="264"/>
    <tableColumn id="71" xr3:uid="{9B8876B3-75E9-C447-AEE2-7790F11A18E6}" name="Column28" headerRowDxfId="1603" dataDxfId="1602" totalsRowDxfId="263"/>
    <tableColumn id="70" xr3:uid="{22F29559-26B5-FF4D-BC27-1CEEA38BC5A7}" name="Column27" headerRowDxfId="1601" dataDxfId="1600" totalsRowDxfId="262"/>
    <tableColumn id="69" xr3:uid="{031EDA38-6B19-F449-8285-3437A31C7074}" name="Column26" headerRowDxfId="1599" dataDxfId="255" totalsRowDxfId="261"/>
    <tableColumn id="87" xr3:uid="{11FEDA00-7F2B-E644-A1C3-B86F8B886C2A}" name="Column46" totalsRowFunction="custom" headerRowDxfId="1598" dataDxfId="253" totalsRowDxfId="252">
      <totalsRowFormula>COUNT(CK4:CK49)</totalsRowFormula>
    </tableColumn>
    <tableColumn id="68" xr3:uid="{120C8230-F316-EC43-BFAA-B9BE992A64AA}" name="Column11" headerRowDxfId="1597" dataDxfId="254" totalsRowDxfId="251"/>
    <tableColumn id="89" xr3:uid="{1E2D2912-A262-C640-A423-05DC4C59EB25}" name="Column48" headerRowDxfId="1596" dataDxfId="1595" totalsRowDxfId="26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B4A204-CE33-6047-8F08-EE6D001DA6F4}" name="Table17" displayName="Table17" ref="A1:CM11" headerRowCount="0" headerRowDxfId="1594" dataDxfId="1592" totalsRowDxfId="1590" headerRowBorderDxfId="1593" tableBorderDxfId="1591">
  <sortState xmlns:xlrd2="http://schemas.microsoft.com/office/spreadsheetml/2017/richdata2" ref="A1:CD11">
    <sortCondition ref="A1:A11"/>
  </sortState>
  <tableColumns count="91">
    <tableColumn id="1" xr3:uid="{7F420B84-A769-F74E-B0F3-B668541FF762}" name="University Name" totalsRowLabel="Total" headerRowDxfId="1589" dataDxfId="1588" totalsRowDxfId="1587"/>
    <tableColumn id="3" xr3:uid="{A3A0E604-8DC3-C44E-BCA0-23D0B7FB4AD7}" name="PG Only" headerRowDxfId="1586" dataDxfId="1585" totalsRowDxfId="1584"/>
    <tableColumn id="4" xr3:uid="{546DFAA8-918C-D445-9C20-0364EAD966B8}" name="Confucius Institute" headerRowDxfId="1583" dataDxfId="1582" totalsRowDxfId="1581"/>
    <tableColumn id="6" xr3:uid="{90CDB490-85A2-8742-ACDD-B3F80AF2E710}" name="HESA Numbers 2017/18" totalsRowFunction="sum" headerRowDxfId="1580" dataDxfId="1579" totalsRowDxfId="1578"/>
    <tableColumn id="10" xr3:uid="{B88DA797-0098-2C42-B493-F0C5900983FD}" name="HESA Numbers 2018/19" totalsRowFunction="sum" headerRowDxfId="1577" dataDxfId="1576" totalsRowDxfId="1575"/>
    <tableColumn id="49" xr3:uid="{74890E6F-88EF-E94C-BE19-63E39C01C780}" name="HESA Numbers 2019/20" totalsRowFunction="sum" headerRowDxfId="1574" dataDxfId="1573" totalsRowDxfId="1572"/>
    <tableColumn id="88" xr3:uid="{359DE2B0-9846-6F49-A57C-EF60D2FBE76B}" name="Column47" headerRowDxfId="1571" dataDxfId="1570" totalsRowDxfId="1569"/>
    <tableColumn id="9" xr3:uid="{B7E96BE1-296B-B34D-908D-C9439BE29BA1}" name="Reply Received" headerRowDxfId="1568" dataDxfId="1567" totalsRowDxfId="1566"/>
    <tableColumn id="91" xr3:uid="{26EEC37A-1E32-484F-8490-D2ACF2273713}" name="Column50" headerRowDxfId="1565" dataDxfId="1564" totalsRowDxfId="1563"/>
    <tableColumn id="90" xr3:uid="{246BB72C-88AB-BD4E-A521-A8AAF55D014A}" name="Column49" headerRowDxfId="1562" dataDxfId="1561" totalsRowDxfId="1560"/>
    <tableColumn id="18" xr3:uid="{71F79E3A-9CAD-6340-ABB2-40B0FA9166B9}" name="Column13" headerRowDxfId="1559" dataDxfId="1558" totalsRowDxfId="1557"/>
    <tableColumn id="11" xr3:uid="{DAEEDBA2-3FC0-C54F-A6A1-AF0E91AFEA32}" name="F/T Staff 2018/19" totalsRowFunction="sum" headerRowDxfId="1556" dataDxfId="1555" totalsRowDxfId="1554"/>
    <tableColumn id="21" xr3:uid="{B14332D0-3E63-5647-83BA-D60505272D00}" name="F/T Staff 2019/20" totalsRowFunction="sum" headerRowDxfId="1553" dataDxfId="1552" totalsRowDxfId="1551"/>
    <tableColumn id="23" xr3:uid="{2D821896-9895-974B-B817-957CD2818715}" name="F/T Staff 2020/21" totalsRowFunction="sum" headerRowDxfId="1550" dataDxfId="249" totalsRowDxfId="1549"/>
    <tableColumn id="2" xr3:uid="{ECD10BBB-FA54-0245-A668-AA2F90BA4DE7}" name="Column30" headerRowDxfId="1548" dataDxfId="247" totalsRowDxfId="1547"/>
    <tableColumn id="19" xr3:uid="{49BFC243-9C1D-E542-954E-57ADB510A322}" name="Column14" headerRowDxfId="1546" dataDxfId="248" totalsRowDxfId="1545"/>
    <tableColumn id="12" xr3:uid="{52D5F25F-16DF-9E43-B54F-BE563475DA06}" name="P/T Staff 2018/19" totalsRowFunction="sum" headerRowDxfId="1544" dataDxfId="1543" totalsRowDxfId="1542"/>
    <tableColumn id="22" xr3:uid="{58CC88AA-E7DA-B146-89E6-A4CB34177332}" name="P/T Staff 2019/20" totalsRowFunction="sum" headerRowDxfId="1541" dataDxfId="1540" totalsRowDxfId="1539"/>
    <tableColumn id="36" xr3:uid="{9C37D689-CFA7-A64A-A310-B7CD67CA467B}" name="P/T Staff 2020/21" totalsRowFunction="sum" headerRowDxfId="1538" dataDxfId="246" totalsRowDxfId="1537"/>
    <tableColumn id="5" xr3:uid="{7AFE1E36-85AA-0840-9555-C5211EFBCE6A}" name="Column31" headerRowDxfId="1536" dataDxfId="244" totalsRowDxfId="1535"/>
    <tableColumn id="17" xr3:uid="{13BDFF28-196D-A04B-A70B-5515BF59C5E9}" name="Column12" headerRowDxfId="1534" dataDxfId="245" totalsRowDxfId="1533"/>
    <tableColumn id="7" xr3:uid="{A7DAE08A-FBE7-1940-A74C-289D40027687}" name="Staff Total 2018/19" totalsRowFunction="custom" headerRowDxfId="1532" dataDxfId="1531" totalsRowDxfId="1530">
      <totalsRowFormula>SUM(V1:V11)</totalsRowFormula>
    </tableColumn>
    <tableColumn id="24" xr3:uid="{2CF0477B-B14C-A745-9ED3-0374258604DA}" name="Staff Total 2019/20" totalsRowFunction="custom" headerRowDxfId="1529" dataDxfId="1528" totalsRowDxfId="1527">
      <calculatedColumnFormula>Table17[[#This Row],[F/T Staff 2019/20]]+Table17[[#This Row],[P/T Staff 2019/20]]</calculatedColumnFormula>
      <totalsRowFormula>SUM(W1:W11)</totalsRowFormula>
    </tableColumn>
    <tableColumn id="37" xr3:uid="{5AC7EFD4-D9FE-784A-B708-0AB53DD7FE93}" name="Staff Total 2020/21" totalsRowFunction="custom" headerRowDxfId="1526" dataDxfId="243">
      <calculatedColumnFormula>Table17[[#This Row],[F/T Staff 2020/21]]+Table17[[#This Row],[P/T Staff 2020/21]]</calculatedColumnFormula>
      <totalsRowFormula>SUM(X1:X11)</totalsRowFormula>
    </tableColumn>
    <tableColumn id="73" xr3:uid="{4E5DE15B-B995-854F-A901-6F75F16D6EF9}" name="Column32" headerRowDxfId="1525" dataDxfId="241" totalsRowDxfId="1524"/>
    <tableColumn id="28" xr3:uid="{41175259-6A7C-2A48-B8AC-3DFD8472562E}" name="Column15" headerRowDxfId="1523" dataDxfId="242" totalsRowDxfId="1522"/>
    <tableColumn id="13" xr3:uid="{C2F5D1B0-3312-4849-BC52-BE222945FA75}" name="F/T UG Single H 2018/19" totalsRowFunction="sum" headerRowDxfId="1521" dataDxfId="1520" totalsRowDxfId="1519"/>
    <tableColumn id="25" xr3:uid="{086E830F-B2AA-054A-9103-E75E8AD0F37E}" name="F/T UG Single H 2019/20" totalsRowFunction="sum" headerRowDxfId="1518" dataDxfId="1517" totalsRowDxfId="1516"/>
    <tableColumn id="38" xr3:uid="{23B4C853-43D5-4D44-A61A-1CFB76DE24F4}" name="F/T UG Single H 2020/21" totalsRowFunction="sum" headerRowDxfId="1515" dataDxfId="1514" totalsRowDxfId="1513"/>
    <tableColumn id="74" xr3:uid="{4390AEF0-FCAB-3E40-A92B-D36971E4AE63}" name="Column33" headerRowDxfId="1512" dataDxfId="1511" totalsRowDxfId="1510"/>
    <tableColumn id="33" xr3:uid="{32E76308-5FFA-F04E-B24B-BB46E5E1A192}" name="Column19" headerRowDxfId="1509" dataDxfId="1508" totalsRowDxfId="1507"/>
    <tableColumn id="57" xr3:uid="{04BBFF89-21D8-FA4E-B033-E775F5D902E1}" name="F/T UG Single H 2020/22" totalsRowFunction="custom" headerRowDxfId="1506" dataDxfId="1505" totalsRowDxfId="1504">
      <totalsRowFormula>SUBTOTAL(109,Table17[F/T PhD 2019/20])</totalsRowFormula>
    </tableColumn>
    <tableColumn id="56" xr3:uid="{DD1B1C4F-AD11-1B42-BC15-3B3BB46D7A95}" name="F/T UG Single H 2020/214" totalsRowFunction="custom" headerRowDxfId="1503" dataDxfId="1502" totalsRowDxfId="1501">
      <totalsRowFormula>SUBTOTAL(109,Table17[F/T PhD 2019/20])</totalsRowFormula>
    </tableColumn>
    <tableColumn id="55" xr3:uid="{75A1212D-9D3F-8D49-8F38-6FA059771726}" name="F/T UG Single H 2020/215" totalsRowFunction="custom" headerRowDxfId="1500" dataDxfId="1499" totalsRowDxfId="1498">
      <totalsRowFormula>SUBTOTAL(109,Table17[F/T PhD 2019/20])</totalsRowFormula>
    </tableColumn>
    <tableColumn id="75" xr3:uid="{FEB572F7-BF86-F442-A853-083C4C880D39}" name="Column34" headerRowDxfId="1497" dataDxfId="1496" totalsRowDxfId="1495"/>
    <tableColumn id="30" xr3:uid="{B761A5EA-D753-924B-A8E5-69C38CE88970}" name="Column16" headerRowDxfId="1494" dataDxfId="1493" totalsRowDxfId="1492"/>
    <tableColumn id="14" xr3:uid="{48D45E82-7856-1F4D-BFD5-81BAAFDEC102}" name="F/T UG Joint H 2018/19" totalsRowFunction="sum" headerRowDxfId="1491" dataDxfId="1490" totalsRowDxfId="1489"/>
    <tableColumn id="26" xr3:uid="{627877C6-8BF2-A847-9B49-A6337C8FB578}" name="F/T UG Joint H 2019/20" totalsRowFunction="sum" headerRowDxfId="1488" dataDxfId="1487" totalsRowDxfId="1486"/>
    <tableColumn id="39" xr3:uid="{E735E3AA-049B-9F4F-A1DB-C4DF6D8B30BA}" name="F/T UG Joint H 2020/21" totalsRowFunction="sum" headerRowDxfId="1485" dataDxfId="1484" totalsRowDxfId="1483"/>
    <tableColumn id="76" xr3:uid="{CA80149E-1E96-D345-9061-769B3A86B18C}" name="Column35" headerRowDxfId="1482" dataDxfId="1481" totalsRowDxfId="1480"/>
    <tableColumn id="40" xr3:uid="{D369C996-3DBF-A045-A657-AAA6A3A686AD}" name="Column20" headerRowDxfId="1479" dataDxfId="1478" totalsRowDxfId="1477"/>
    <tableColumn id="60" xr3:uid="{EFD40498-A883-4049-9F1F-9CB16AB1CE80}" name="Column3" totalsRowFunction="custom" headerRowDxfId="1476" dataDxfId="1475" totalsRowDxfId="1474">
      <totalsRowFormula>SUBTOTAL(109,#REF!)</totalsRowFormula>
    </tableColumn>
    <tableColumn id="59" xr3:uid="{AD7E095D-0A9C-E84E-94E1-233DE13D60A8}" name="Column2" totalsRowFunction="custom" headerRowDxfId="1473" dataDxfId="1472" totalsRowDxfId="1471">
      <totalsRowFormula>SUBTOTAL(109,#REF!)</totalsRowFormula>
    </tableColumn>
    <tableColumn id="58" xr3:uid="{C4E8E0FE-EB24-D644-B320-4EB45585E84B}" name="Column1" headerRowDxfId="1470" dataDxfId="1469" totalsRowDxfId="1468"/>
    <tableColumn id="77" xr3:uid="{0863B681-00D6-D249-9C99-5BBB0CC86C56}" name="Column36" headerRowDxfId="1467" dataDxfId="1466" totalsRowDxfId="1465"/>
    <tableColumn id="44" xr3:uid="{398C3F3D-D364-2E41-AF18-CC71F02BBACC}" name="Column23" headerRowDxfId="1464" dataDxfId="1463" totalsRowDxfId="1462"/>
    <tableColumn id="54" xr3:uid="{FBB2345A-1029-D340-AB30-1142EE1B642A}" name="Total UG Students 2018/19" totalsRowFunction="sum" headerRowDxfId="1461" dataDxfId="1460" totalsRowDxfId="1459">
      <calculatedColumnFormula>Table17[[#This Row],[F/T UG Single H 2018/19]]+Table17[[#This Row],[F/T UG Joint H 2018/19]]</calculatedColumnFormula>
    </tableColumn>
    <tableColumn id="53" xr3:uid="{7096812C-C89E-FB42-A571-B58912C2CFED}" name="Total UG Students 2019/20" totalsRowFunction="sum" headerRowDxfId="1458" dataDxfId="1457" totalsRowDxfId="1456">
      <calculatedColumnFormula>Table17[[#This Row],[F/T UG Single H 2019/20]]+Table17[[#This Row],[F/T UG Joint H 2019/20]]</calculatedColumnFormula>
    </tableColumn>
    <tableColumn id="52" xr3:uid="{088AF646-E81B-984E-99A4-C8B15A4188BA}" name="Total UG Students 2020/21" totalsRowFunction="sum" headerRowDxfId="1455" dataDxfId="240" totalsRowDxfId="1454">
      <calculatedColumnFormula>Table17[[#This Row],[F/T UG Single H 2020/21]]+Table17[[#This Row],[F/T UG Joint H 2020/21]]</calculatedColumnFormula>
    </tableColumn>
    <tableColumn id="78" xr3:uid="{AEF85747-08BE-DB48-BCB2-BE84B1237E84}" name="Column37" headerRowDxfId="1453" dataDxfId="238"/>
    <tableColumn id="50" xr3:uid="{7D04737A-4086-A142-8117-71E42F9A5CF7}" name="All credit bearing Yr 1 2020/21" totalsRowFunction="sum" headerRowDxfId="1452" dataDxfId="239" totalsRowDxfId="1451"/>
    <tableColumn id="79" xr3:uid="{6E836560-7717-3D44-AD5A-6C5D9A5E4253}" name="Column38" headerRowDxfId="1450" dataDxfId="1449" totalsRowDxfId="1448"/>
    <tableColumn id="51" xr3:uid="{654BEDAA-5323-CC49-9DAB-C005019836AD}" name="All non credit bearing all yrs 2020/21" totalsRowFunction="sum" headerRowDxfId="1447" dataDxfId="1446" totalsRowDxfId="1445"/>
    <tableColumn id="80" xr3:uid="{3F9B8052-2113-2A4F-97B6-4640C1CD056F}" name="Column39" headerRowDxfId="1444" dataDxfId="1443" totalsRowDxfId="1442"/>
    <tableColumn id="31" xr3:uid="{47BDA04B-E7CF-704D-8137-F6D1448831BE}" name="Column17" headerRowDxfId="1441" dataDxfId="1440" totalsRowDxfId="1439"/>
    <tableColumn id="15" xr3:uid="{99BEBEB6-1841-364F-BE72-74823AA447AF}" name="F/T Taught PG 2018/19" totalsRowFunction="sum" headerRowDxfId="1438" dataDxfId="1437" totalsRowDxfId="1436"/>
    <tableColumn id="27" xr3:uid="{714F4F66-E117-184F-BE1F-B0353D7A07DB}" name="F/T Taught PG 2019/20" totalsRowFunction="sum" headerRowDxfId="1435" dataDxfId="1434" totalsRowDxfId="1433"/>
    <tableColumn id="47" xr3:uid="{3434CEF2-47B4-9A4A-933C-AF221006BCB0}" name="F/T Taught PG 2020/21" totalsRowFunction="sum" headerRowDxfId="1432" dataDxfId="1431" totalsRowDxfId="1430"/>
    <tableColumn id="81" xr3:uid="{A1C4ECE8-A320-E245-B2ED-2F1F8BB996EE}" name="Column40" headerRowDxfId="1429" dataDxfId="1428" totalsRowDxfId="1427"/>
    <tableColumn id="42" xr3:uid="{99DEF8A7-0FDF-0C48-9CFF-C27DDC213A1B}" name="Column21" headerRowDxfId="1426" dataDxfId="1425" totalsRowDxfId="1424"/>
    <tableColumn id="61" xr3:uid="{CDA1DD7D-2689-3E41-AC38-9A9E662064D9}" name="Column4" totalsRowFunction="custom" headerRowDxfId="1423" dataDxfId="1422" totalsRowDxfId="1421">
      <totalsRowFormula>SUBTOTAL(109,Table17[F/T PhD 2018/19])</totalsRowFormula>
    </tableColumn>
    <tableColumn id="63" xr3:uid="{D28FD35F-A879-2947-92E2-F9AE10C334D1}" name="Column6" totalsRowFunction="custom" headerRowDxfId="1420" dataDxfId="1419" totalsRowDxfId="1418">
      <totalsRowFormula>SUBTOTAL(109,Table17[F/T PhD 2018/19])</totalsRowFormula>
    </tableColumn>
    <tableColumn id="62" xr3:uid="{9B5A9E8A-22FA-CC46-9CA5-89E28F8E31BA}" name="Column5" totalsRowFunction="custom" headerRowDxfId="1417" dataDxfId="1416" totalsRowDxfId="1415">
      <totalsRowFormula>SUBTOTAL(109,Table17[F/T PhD 2018/19])</totalsRowFormula>
    </tableColumn>
    <tableColumn id="82" xr3:uid="{4586AF1B-2BEF-DD4E-BED6-59BEFA0D09F5}" name="Column41" headerRowDxfId="1414" dataDxfId="1413" totalsRowDxfId="1412"/>
    <tableColumn id="45" xr3:uid="{BD680D09-467E-E94E-87F0-F1DCD61DCD72}" name="Column24" headerRowDxfId="1411" dataDxfId="1410" totalsRowDxfId="1409"/>
    <tableColumn id="66" xr3:uid="{350C2DDE-C973-BC48-B16E-65DC2C85D31A}" name="Column9" totalsRowFunction="custom" headerRowDxfId="1408" dataDxfId="1407" totalsRowDxfId="1406">
      <totalsRowFormula>SUBTOTAL(109,Table17[F/T PhD 2018/19])</totalsRowFormula>
    </tableColumn>
    <tableColumn id="65" xr3:uid="{682288C9-3254-A447-9078-748357C0F211}" name="Column8" totalsRowFunction="custom" headerRowDxfId="1405" dataDxfId="1404" totalsRowDxfId="1403">
      <totalsRowFormula>SUBTOTAL(109,Table17[F/T PhD 2018/19])</totalsRowFormula>
    </tableColumn>
    <tableColumn id="64" xr3:uid="{95FE076C-648F-824A-9847-BEB9DFC48CCF}" name="Column7" totalsRowFunction="custom" headerRowDxfId="1402" dataDxfId="1401" totalsRowDxfId="1400">
      <totalsRowFormula>SUBTOTAL(109,Table17[F/T PhD 2018/19])</totalsRowFormula>
    </tableColumn>
    <tableColumn id="83" xr3:uid="{61D9AD39-2135-1B4D-94BB-7C5D56B37341}" name="Column42" headerRowDxfId="1399" dataDxfId="1398" totalsRowDxfId="1397"/>
    <tableColumn id="32" xr3:uid="{E555CF9F-A2FF-5148-956B-9DBAAF8F5F9D}" name="Column18" headerRowDxfId="1396" dataDxfId="1395" totalsRowDxfId="1394"/>
    <tableColumn id="16" xr3:uid="{750D0AB7-B382-3249-BDF7-8469472A0741}" name="F/T PhD 2018/19" totalsRowFunction="sum" headerRowDxfId="1393" dataDxfId="1392" totalsRowDxfId="1391"/>
    <tableColumn id="29" xr3:uid="{428693EE-09F6-564E-971E-336A24EF11C3}" name="F/T PhD 2019/20" totalsRowFunction="sum" headerRowDxfId="1390" dataDxfId="1389" totalsRowDxfId="1388"/>
    <tableColumn id="46" xr3:uid="{EAC653BF-2DFD-F946-B9CC-4B1A964C96B8}" name="F/T PhD 2020/21" totalsRowFunction="sum" headerRowDxfId="1387" dataDxfId="1386" totalsRowDxfId="1385"/>
    <tableColumn id="84" xr3:uid="{3EF0EE1A-6DC1-9841-8E7B-2DAF4F80F56B}" name="Column43" headerRowDxfId="1384" dataDxfId="1383" totalsRowDxfId="1382"/>
    <tableColumn id="43" xr3:uid="{46B6571E-4255-5E4F-8968-C4AE1BB2481F}" name="Column22" headerRowDxfId="1381" dataDxfId="1380" totalsRowDxfId="1379"/>
    <tableColumn id="20" xr3:uid="{A3085964-C6C3-C048-AAB1-F41AFF4AA142}" name="P/T PhD 2018/19" totalsRowFunction="sum" headerRowDxfId="1378" dataDxfId="1377" totalsRowDxfId="1376"/>
    <tableColumn id="34" xr3:uid="{EB40106B-5A67-A044-8138-1F0C147EF506}" name="P/T PhD 2019/20" totalsRowFunction="sum" headerRowDxfId="1375" dataDxfId="1374" totalsRowDxfId="1373"/>
    <tableColumn id="41" xr3:uid="{D1F48AA4-A6E9-B746-915C-8DE307694262}" name="P/T PhD 2020/21" totalsRowFunction="sum" headerRowDxfId="1372" dataDxfId="1371" totalsRowDxfId="1370"/>
    <tableColumn id="85" xr3:uid="{F83A9174-B080-DD44-B661-A950A2D3BE0E}" name="Column44" headerRowDxfId="1369" dataDxfId="1368" totalsRowDxfId="1367"/>
    <tableColumn id="48" xr3:uid="{ED82C896-5B6F-CD43-8554-F6E5FD60FC28}" name="Column25" headerRowDxfId="1366" dataDxfId="1365" totalsRowDxfId="1364"/>
    <tableColumn id="8" xr3:uid="{6FBD5ADF-06FE-5A42-9538-DF5A1068ADF2}" name="Total Students 2018/19" totalsRowFunction="sum" headerRowDxfId="1363" dataDxfId="1362" totalsRowDxfId="1361"/>
    <tableColumn id="35" xr3:uid="{8DC3FF00-A941-1B45-B87D-33E7BA73BEFB}" name="Total Students 2019/20" totalsRowFunction="custom" headerRowDxfId="1360" dataDxfId="1359" totalsRowDxfId="1358">
      <totalsRowFormula>SUM(CD1:CD11)</totalsRowFormula>
    </tableColumn>
    <tableColumn id="67" xr3:uid="{4A24D630-87A0-044B-816A-6E7A4C67BC39}" name="Column10" totalsRowFunction="custom" headerRowDxfId="1357" dataDxfId="1356" totalsRowDxfId="1355">
      <totalsRowFormula>SUM(CE1:CE11)</totalsRowFormula>
    </tableColumn>
    <tableColumn id="86" xr3:uid="{CDEA1446-40EB-1940-ACA3-E5C4D7528162}" name="Column45" headerRowDxfId="1354" dataDxfId="1353" totalsRowDxfId="1352"/>
    <tableColumn id="72" xr3:uid="{377B4E51-17C5-2D4A-A257-E9187C8F2146}" name="Column29" headerRowDxfId="1351" dataDxfId="1350" totalsRowDxfId="1349"/>
    <tableColumn id="71" xr3:uid="{613F9BD5-2AB6-F940-8D8F-BE45ED2AA2D3}" name="Column28" headerRowDxfId="1348" dataDxfId="1347" totalsRowDxfId="1346"/>
    <tableColumn id="70" xr3:uid="{F66F17A0-2B33-F641-BF68-5F687A8EBF78}" name="Column27" headerRowDxfId="1345" dataDxfId="1344" totalsRowDxfId="1343"/>
    <tableColumn id="69" xr3:uid="{5B964F0A-C4D3-A349-A8D1-235256BDC7CB}" name="Column26" headerRowDxfId="1342" dataDxfId="236" totalsRowDxfId="1341"/>
    <tableColumn id="87" xr3:uid="{7C343958-BA80-F146-99C5-4536DD2DDE8B}" name="Column46" headerRowDxfId="1340" dataDxfId="237"/>
    <tableColumn id="68" xr3:uid="{57ADC203-B5CD-A342-A2A1-1F8573B31F23}" name="Column11" headerRowDxfId="1339" dataDxfId="235" totalsRowDxfId="1338"/>
    <tableColumn id="89" xr3:uid="{A938BEE1-918E-0140-97EE-622390F817E1}" name="Column48" headerRowDxfId="1337" dataDxfId="1336" totalsRowDxfId="1335"/>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F3E6B17-A9F3-0B49-8E8A-29CA6B5942E9}" name="Table18" displayName="Table18" ref="A1:CM21" headerRowCount="0" headerRowDxfId="1334" dataDxfId="1332" totalsRowDxfId="1330" headerRowBorderDxfId="1333" tableBorderDxfId="1331">
  <sortState xmlns:xlrd2="http://schemas.microsoft.com/office/spreadsheetml/2017/richdata2" ref="A1:CD21">
    <sortCondition ref="A1:A21"/>
  </sortState>
  <tableColumns count="91">
    <tableColumn id="1" xr3:uid="{5CEB666B-46A9-DC4C-B435-98109F93013D}" name="University Name" totalsRowLabel="Total" headerRowDxfId="1329" dataDxfId="1328" totalsRowDxfId="1327"/>
    <tableColumn id="3" xr3:uid="{34018DEA-B134-2745-9DB1-877FDE3AC684}" name="PG Only" headerRowDxfId="1326" dataDxfId="1325" totalsRowDxfId="1324"/>
    <tableColumn id="4" xr3:uid="{196EC5DC-98F4-0B44-A3BC-7A2B5402A0A8}" name="Confucius Institute" headerRowDxfId="1323" dataDxfId="1322" totalsRowDxfId="1321"/>
    <tableColumn id="6" xr3:uid="{B2DB7C4D-FEC3-004F-A6C2-349928C5B185}" name="HESA Numbers 2017/18" totalsRowFunction="sum" headerRowDxfId="1320" dataDxfId="1319" totalsRowDxfId="1318"/>
    <tableColumn id="10" xr3:uid="{6AF2B25E-14AB-5E41-8709-07B5C5B02CB0}" name="HESA Numbers 2018/19" totalsRowFunction="sum" headerRowDxfId="1317" dataDxfId="1316" totalsRowDxfId="1315"/>
    <tableColumn id="49" xr3:uid="{87B59D60-028F-874E-91DF-0F6F946A1708}" name="HESA Numbers 2019/20" totalsRowFunction="sum" headerRowDxfId="1314" dataDxfId="1313" totalsRowDxfId="1312"/>
    <tableColumn id="88" xr3:uid="{52015580-C0BF-F946-AE8A-1157B452D67B}" name="Column47" headerRowDxfId="1311" dataDxfId="1310" totalsRowDxfId="1309"/>
    <tableColumn id="9" xr3:uid="{D56C9A50-1BED-ED49-AA8E-615E04B2608C}" name="Reply Received" headerRowDxfId="1308" dataDxfId="1307" totalsRowDxfId="1306"/>
    <tableColumn id="91" xr3:uid="{2349A329-5E18-7E4C-9CF1-EF6E63902C4F}" name="Column50" headerRowDxfId="1305" dataDxfId="1304" totalsRowDxfId="1303"/>
    <tableColumn id="90" xr3:uid="{8F4AB2E6-4ADC-2F4F-A87D-D2EB485CE1BA}" name="Column49" headerRowDxfId="1302" dataDxfId="1301" totalsRowDxfId="1300"/>
    <tableColumn id="18" xr3:uid="{AF615A84-E6A4-F549-AA9B-2C219CD095DA}" name="Column13" headerRowDxfId="1299" dataDxfId="1298" totalsRowDxfId="1297"/>
    <tableColumn id="11" xr3:uid="{B40500DB-993C-1F40-BA14-E505CC2735C5}" name="F/T Staff 2018/19" totalsRowFunction="sum" headerRowDxfId="1296" dataDxfId="1295" totalsRowDxfId="1294"/>
    <tableColumn id="21" xr3:uid="{6445743B-4F47-D447-A5DF-7FD258DBD8A8}" name="F/T Staff 2019/20" totalsRowFunction="sum" headerRowDxfId="1293" dataDxfId="1292" totalsRowDxfId="1291"/>
    <tableColumn id="23" xr3:uid="{5FE3CABD-BF6D-0146-93B6-ED9A2AB7549F}" name="F/T Staff 2020/21" totalsRowFunction="sum" headerRowDxfId="1290" dataDxfId="234" totalsRowDxfId="1289"/>
    <tableColumn id="2" xr3:uid="{0D561417-D3CB-794C-B8D9-3F55DA91E392}" name="Column30" headerRowDxfId="1288" dataDxfId="232" totalsRowDxfId="1287"/>
    <tableColumn id="19" xr3:uid="{8A6FC886-B079-9940-8649-C5C54D402249}" name="Column14" headerRowDxfId="1286" dataDxfId="233" totalsRowDxfId="1285"/>
    <tableColumn id="12" xr3:uid="{BBE3BE39-6D89-424C-BEF7-CF040CC0A63C}" name="P/T Staff 2018/19" totalsRowFunction="sum" headerRowDxfId="1284" dataDxfId="1283" totalsRowDxfId="1282"/>
    <tableColumn id="22" xr3:uid="{D3D4837E-F320-324E-8D0F-E3F9E32796FC}" name="P/T Staff 2019/20" totalsRowFunction="sum" headerRowDxfId="1281" dataDxfId="1280" totalsRowDxfId="1279"/>
    <tableColumn id="36" xr3:uid="{2384EBEB-1CE9-EF46-8E40-1BDE5CAFEFEF}" name="P/T Staff 2020/21" totalsRowFunction="sum" headerRowDxfId="1278" dataDxfId="231" totalsRowDxfId="1277"/>
    <tableColumn id="5" xr3:uid="{9A49099A-ED99-4A41-8855-FB03A70C0EA9}" name="Column31" headerRowDxfId="1276" dataDxfId="229" totalsRowDxfId="1275"/>
    <tableColumn id="17" xr3:uid="{6704C23F-4A43-C94B-9FE7-0EE73200BD6E}" name="Column12" headerRowDxfId="1274" dataDxfId="230" totalsRowDxfId="1273"/>
    <tableColumn id="7" xr3:uid="{B7209F57-0C59-3C4B-BED9-93C96CB3804E}" name="Staff Total 2018/19" totalsRowFunction="custom" headerRowDxfId="1272" dataDxfId="1271" totalsRowDxfId="1270">
      <totalsRowFormula>SUM(V1:V21)</totalsRowFormula>
    </tableColumn>
    <tableColumn id="24" xr3:uid="{8A02225C-F2E9-BF4A-8A54-D5BB2522CD31}" name="Staff Total 2019/20" totalsRowFunction="custom" headerRowDxfId="1269" dataDxfId="1268" totalsRowDxfId="1267">
      <calculatedColumnFormula>Table18[[#This Row],[F/T Staff 2019/20]]+Table18[[#This Row],[P/T Staff 2019/20]]</calculatedColumnFormula>
      <totalsRowFormula>SUM(W1:W21)</totalsRowFormula>
    </tableColumn>
    <tableColumn id="37" xr3:uid="{0B03D2A0-D1B6-9140-B376-FAE41A4D557D}" name="Staff Total 2020/21" totalsRowFunction="custom" headerRowDxfId="1266" dataDxfId="228">
      <calculatedColumnFormula>Table18[[#This Row],[F/T Staff 2020/21]]+Table18[[#This Row],[P/T Staff 2020/21]]</calculatedColumnFormula>
      <totalsRowFormula>SUM(X1:X21)</totalsRowFormula>
    </tableColumn>
    <tableColumn id="73" xr3:uid="{8960C81A-02C4-DC43-B437-B354FD1579E8}" name="Column32" headerRowDxfId="1265" dataDxfId="226" totalsRowDxfId="1264"/>
    <tableColumn id="28" xr3:uid="{6616BF69-ADF7-AD40-82E8-CC52CC825C41}" name="Column15" headerRowDxfId="1263" dataDxfId="227" totalsRowDxfId="1262"/>
    <tableColumn id="13" xr3:uid="{EB54725D-2555-0C4A-B0B3-E4821AB0E24A}" name="F/T UG Single H 2018/19" totalsRowFunction="sum" headerRowDxfId="1261" dataDxfId="1260" totalsRowDxfId="1259"/>
    <tableColumn id="25" xr3:uid="{164466DB-855A-D244-8718-6ACD1BEBFC1D}" name="F/T UG Single H 2019/20" totalsRowFunction="sum" headerRowDxfId="1258" dataDxfId="1257" totalsRowDxfId="1256"/>
    <tableColumn id="38" xr3:uid="{3FC648E6-FA1E-0447-B461-C51A107A7FCF}" name="F/T UG Single H 2020/21" totalsRowFunction="sum" headerRowDxfId="1255" dataDxfId="1254" totalsRowDxfId="1253"/>
    <tableColumn id="74" xr3:uid="{61B20E4A-1F10-FD4B-944A-27E647176F93}" name="Column33" headerRowDxfId="1252" dataDxfId="1251" totalsRowDxfId="1250"/>
    <tableColumn id="33" xr3:uid="{66E6CF4D-488F-3A49-9A7A-78A6D124AA9B}" name="Column19" headerRowDxfId="1249" dataDxfId="1248" totalsRowDxfId="1247"/>
    <tableColumn id="57" xr3:uid="{E1367DEC-70CD-F942-8476-9AAC11141A29}" name="F/T UG Single H 2020/22" totalsRowFunction="custom" headerRowDxfId="1246" dataDxfId="1245" totalsRowDxfId="1244">
      <totalsRowFormula>SUBTOTAL(109,Table18[F/T PhD 2019/20])</totalsRowFormula>
    </tableColumn>
    <tableColumn id="56" xr3:uid="{F2C44FF2-23D3-AD4F-B1CE-35E3FA4FAE14}" name="F/T UG Single H 2020/214" totalsRowFunction="custom" headerRowDxfId="1243" dataDxfId="1242" totalsRowDxfId="1241">
      <totalsRowFormula>SUBTOTAL(109,Table18[F/T PhD 2019/20])</totalsRowFormula>
    </tableColumn>
    <tableColumn id="55" xr3:uid="{7D1C9EEF-CFCB-4246-8278-19FA7612DAFE}" name="F/T UG Single H 2020/215" totalsRowFunction="custom" headerRowDxfId="1240" dataDxfId="1239" totalsRowDxfId="1238">
      <totalsRowFormula>SUBTOTAL(109,Table18[F/T PhD 2019/20])</totalsRowFormula>
    </tableColumn>
    <tableColumn id="75" xr3:uid="{E27FE542-9008-3F48-B77C-32AFBD30A069}" name="Column34" headerRowDxfId="1237" dataDxfId="1236" totalsRowDxfId="1235"/>
    <tableColumn id="30" xr3:uid="{DF74FCC8-B9C2-F249-9E7B-CC136568E2FA}" name="Column16" headerRowDxfId="1234" dataDxfId="1233" totalsRowDxfId="1232"/>
    <tableColumn id="14" xr3:uid="{C7897CA0-32DF-F041-92ED-066143BF9EFD}" name="F/T UG Joint H 2018/19" totalsRowFunction="sum" headerRowDxfId="1231" dataDxfId="1230" totalsRowDxfId="1229"/>
    <tableColumn id="26" xr3:uid="{0B156D1D-7296-0242-ACE1-AE953CBD7DF5}" name="F/T UG Joint H 2019/20" totalsRowFunction="sum" headerRowDxfId="1228" dataDxfId="1227" totalsRowDxfId="1226"/>
    <tableColumn id="39" xr3:uid="{A25A91B3-46BA-9E45-B6AF-2AA03BF2AEB2}" name="F/T UG Joint H 2020/21" totalsRowFunction="sum" headerRowDxfId="1225" dataDxfId="1224" totalsRowDxfId="1223"/>
    <tableColumn id="76" xr3:uid="{F43946FA-6818-584B-8CD3-F301E0B2F511}" name="Column35" headerRowDxfId="1222" dataDxfId="1221" totalsRowDxfId="1220"/>
    <tableColumn id="40" xr3:uid="{214A2431-B7F5-274A-8DAC-6972554E5853}" name="Column20" headerRowDxfId="1219" dataDxfId="1218" totalsRowDxfId="1217"/>
    <tableColumn id="60" xr3:uid="{64B840F2-7E07-714E-90CF-0CC3B3FBEF8C}" name="Column3" totalsRowFunction="custom" headerRowDxfId="1216" dataDxfId="1215" totalsRowDxfId="1214">
      <totalsRowFormula>SUBTOTAL(109,#REF!)</totalsRowFormula>
    </tableColumn>
    <tableColumn id="59" xr3:uid="{2895B9BE-B9F1-7F46-B33B-A23BF440E81E}" name="Column2" totalsRowFunction="custom" headerRowDxfId="1213" dataDxfId="1212" totalsRowDxfId="1211">
      <totalsRowFormula>SUBTOTAL(109,#REF!)</totalsRowFormula>
    </tableColumn>
    <tableColumn id="58" xr3:uid="{C31492C8-245F-CF47-996C-12F5AA579FAA}" name="Column1" headerRowDxfId="1210" dataDxfId="1209" totalsRowDxfId="1208"/>
    <tableColumn id="77" xr3:uid="{1E1B95E8-1312-9542-9D2A-D043BAE1A0F8}" name="Column36" headerRowDxfId="1207" dataDxfId="1206" totalsRowDxfId="1205"/>
    <tableColumn id="44" xr3:uid="{2C859B6E-F5B9-624D-BECA-E2ADDFA579A2}" name="Column23" headerRowDxfId="1204" dataDxfId="1203" totalsRowDxfId="1202"/>
    <tableColumn id="54" xr3:uid="{F05325BF-FFA5-5E44-B0E7-22CB514819AD}" name="Total UG Students 2018/19" totalsRowFunction="sum" headerRowDxfId="1201" dataDxfId="1200" totalsRowDxfId="1199">
      <calculatedColumnFormula>Table18[[#This Row],[F/T UG Single H 2018/19]]+Table18[[#This Row],[F/T UG Joint H 2018/19]]</calculatedColumnFormula>
    </tableColumn>
    <tableColumn id="53" xr3:uid="{4A06CA03-6006-C445-A26B-AF97E4493F64}" name="Total UG Students 2019/20" totalsRowFunction="sum" headerRowDxfId="1198" dataDxfId="1197" totalsRowDxfId="1196">
      <calculatedColumnFormula>Table18[[#This Row],[F/T UG Single H 2019/20]]+Table18[[#This Row],[F/T UG Joint H 2019/20]]</calculatedColumnFormula>
    </tableColumn>
    <tableColumn id="52" xr3:uid="{10161F5F-3B3A-304F-9C87-B61441D83117}" name="Total UG Students 2020/21" totalsRowFunction="sum" headerRowDxfId="1195" dataDxfId="225" totalsRowDxfId="1194">
      <calculatedColumnFormula>Table18[[#This Row],[F/T UG Single H 2020/21]]+Table18[[#This Row],[F/T UG Joint H 2020/21]]</calculatedColumnFormula>
    </tableColumn>
    <tableColumn id="78" xr3:uid="{380226EA-88A9-5446-B46F-34907C673640}" name="Column37" headerRowDxfId="1193" dataDxfId="223"/>
    <tableColumn id="50" xr3:uid="{5914220C-9ED6-3E49-BAA9-CA6ECCDA9928}" name="All credit bearing Yr 1 2020/21" totalsRowFunction="sum" headerRowDxfId="1192" dataDxfId="224" totalsRowDxfId="1191"/>
    <tableColumn id="79" xr3:uid="{76013416-B89E-1F40-99C0-30D8870B0FF6}" name="Column38" headerRowDxfId="1190" dataDxfId="1189" totalsRowDxfId="1188"/>
    <tableColumn id="51" xr3:uid="{409FAD61-EBEC-124F-B1DA-9010A9C9EA87}" name="All non credit bearing all yrs 2020/21" totalsRowFunction="sum" headerRowDxfId="1187" dataDxfId="1186" totalsRowDxfId="1185"/>
    <tableColumn id="80" xr3:uid="{6482D01A-F550-6844-A53F-69CE6456C6EA}" name="Column39" headerRowDxfId="1184" dataDxfId="1183" totalsRowDxfId="1182"/>
    <tableColumn id="31" xr3:uid="{72057D94-0400-9642-B079-3C9D97B507A5}" name="Column17" headerRowDxfId="1181" dataDxfId="1180" totalsRowDxfId="1179"/>
    <tableColumn id="15" xr3:uid="{2C7E63B0-87FC-B147-911E-ADBCEC2ACF87}" name="F/T Taught PG 2018/19" totalsRowFunction="sum" headerRowDxfId="1178" dataDxfId="1177" totalsRowDxfId="1176"/>
    <tableColumn id="27" xr3:uid="{FCEA81CE-B8A7-DE45-B67D-0682A45C4807}" name="F/T Taught PG 2019/20" totalsRowFunction="sum" headerRowDxfId="1175" dataDxfId="1174" totalsRowDxfId="1173"/>
    <tableColumn id="47" xr3:uid="{0746486B-BB44-EF42-B2D7-1A1015EB9A65}" name="F/T Taught PG 2020/21" totalsRowFunction="sum" headerRowDxfId="1172" dataDxfId="1171" totalsRowDxfId="1170"/>
    <tableColumn id="81" xr3:uid="{B37AD00A-3CF3-2B4D-B358-D61AE73145C9}" name="Column40" headerRowDxfId="1169" dataDxfId="1168" totalsRowDxfId="1167"/>
    <tableColumn id="42" xr3:uid="{A0966E50-791D-D640-B6C3-7E21544DED76}" name="Column21" headerRowDxfId="1166" dataDxfId="1165" totalsRowDxfId="1164"/>
    <tableColumn id="61" xr3:uid="{F379A61D-FF93-3249-89BF-A626F272B74B}" name="Column4" totalsRowFunction="custom" headerRowDxfId="1163" dataDxfId="1162" totalsRowDxfId="1161">
      <totalsRowFormula>SUBTOTAL(109,Table18[F/T PhD 2018/19])</totalsRowFormula>
    </tableColumn>
    <tableColumn id="63" xr3:uid="{5306220A-0B50-9740-AE90-0ABA4A52FD67}" name="Column6" totalsRowFunction="custom" headerRowDxfId="1160" dataDxfId="1159" totalsRowDxfId="1158">
      <totalsRowFormula>SUBTOTAL(109,Table18[F/T PhD 2018/19])</totalsRowFormula>
    </tableColumn>
    <tableColumn id="62" xr3:uid="{87DC4647-82E6-E64F-8795-51D4B815EB13}" name="Column5" totalsRowFunction="custom" headerRowDxfId="1157" dataDxfId="1156" totalsRowDxfId="1155">
      <totalsRowFormula>SUBTOTAL(109,Table18[F/T PhD 2018/19])</totalsRowFormula>
    </tableColumn>
    <tableColumn id="82" xr3:uid="{12410B35-7828-EF4B-9076-302B680912B8}" name="Column41" headerRowDxfId="1154" dataDxfId="1153" totalsRowDxfId="1152"/>
    <tableColumn id="45" xr3:uid="{C42671E8-B851-9747-83F3-90D9890ECF33}" name="Column24" headerRowDxfId="1151" dataDxfId="1150" totalsRowDxfId="1149"/>
    <tableColumn id="66" xr3:uid="{B4C6DFA2-88C3-2944-A6AC-C199CF57B552}" name="Column9" totalsRowFunction="custom" headerRowDxfId="1148" dataDxfId="1147" totalsRowDxfId="1146">
      <totalsRowFormula>SUBTOTAL(109,Table18[F/T PhD 2018/19])</totalsRowFormula>
    </tableColumn>
    <tableColumn id="65" xr3:uid="{74F3EEFE-2F23-674C-98EF-FCC0F2218C14}" name="Column8" totalsRowFunction="custom" headerRowDxfId="1145" dataDxfId="1144" totalsRowDxfId="1143">
      <totalsRowFormula>SUBTOTAL(109,Table18[F/T PhD 2018/19])</totalsRowFormula>
    </tableColumn>
    <tableColumn id="64" xr3:uid="{24CFBB95-D7CF-924E-8F13-DF3B1039BAE9}" name="Column7" totalsRowFunction="custom" headerRowDxfId="1142" dataDxfId="1141" totalsRowDxfId="1140">
      <totalsRowFormula>SUBTOTAL(109,Table18[F/T PhD 2018/19])</totalsRowFormula>
    </tableColumn>
    <tableColumn id="83" xr3:uid="{07653A6C-E153-7E4B-82D6-8875A196F9DB}" name="Column42" headerRowDxfId="1139" dataDxfId="1138" totalsRowDxfId="1137"/>
    <tableColumn id="32" xr3:uid="{6A7860BD-61B1-974B-8860-97C6EE195443}" name="Column18" headerRowDxfId="1136" dataDxfId="1135" totalsRowDxfId="1134"/>
    <tableColumn id="16" xr3:uid="{133E7FBA-AB72-944C-A9B5-3B2B41E03C78}" name="F/T PhD 2018/19" totalsRowFunction="sum" headerRowDxfId="1133" dataDxfId="1132" totalsRowDxfId="1131"/>
    <tableColumn id="29" xr3:uid="{E476E359-6668-5E4E-AEF4-FD701E800B31}" name="F/T PhD 2019/20" totalsRowFunction="sum" headerRowDxfId="1130" dataDxfId="1129" totalsRowDxfId="1128"/>
    <tableColumn id="46" xr3:uid="{703258A3-CE8A-D140-BA87-F7B4BFB20FCF}" name="F/T PhD 2020/21" totalsRowFunction="sum" headerRowDxfId="1127" dataDxfId="1126" totalsRowDxfId="1125"/>
    <tableColumn id="84" xr3:uid="{211CFE81-0E23-8B46-9530-DFFAE65EAE6E}" name="Column43" headerRowDxfId="1124" dataDxfId="1123" totalsRowDxfId="1122"/>
    <tableColumn id="43" xr3:uid="{F1E822B4-8BD2-2648-B289-22E431EDB28A}" name="Column22" headerRowDxfId="1121" dataDxfId="1120" totalsRowDxfId="1119"/>
    <tableColumn id="20" xr3:uid="{0CA9C857-BE12-0641-8EE8-B4E0FA0C1F59}" name="P/T PhD 2018/19" totalsRowFunction="sum" headerRowDxfId="1118" dataDxfId="1117" totalsRowDxfId="1116"/>
    <tableColumn id="34" xr3:uid="{AFFC3589-952E-1241-926A-F758E4EA90DA}" name="P/T PhD 2019/20" totalsRowFunction="sum" headerRowDxfId="1115" dataDxfId="1114" totalsRowDxfId="1113"/>
    <tableColumn id="41" xr3:uid="{46B401B8-D63B-1844-AAF4-BB00F7A54ECA}" name="P/T PhD 2020/21" totalsRowFunction="sum" headerRowDxfId="1112" dataDxfId="1111" totalsRowDxfId="1110"/>
    <tableColumn id="85" xr3:uid="{99964321-C3EF-C749-BDDC-9C48AA6BCA82}" name="Column44" headerRowDxfId="1109" dataDxfId="1108" totalsRowDxfId="1107"/>
    <tableColumn id="48" xr3:uid="{5338E0FE-37A9-6D49-B837-14C192DB004B}" name="Column25" headerRowDxfId="1106" dataDxfId="1105" totalsRowDxfId="1104"/>
    <tableColumn id="8" xr3:uid="{F4BDAF4A-532D-C243-A77E-D8A2C54ACC21}" name="Total Students 2018/19" totalsRowFunction="sum" headerRowDxfId="1103" dataDxfId="1102" totalsRowDxfId="1101"/>
    <tableColumn id="35" xr3:uid="{0752E25B-7AF8-8E49-834B-DA6628A511F4}" name="Total Students 2019/20" totalsRowFunction="custom" headerRowDxfId="1100" dataDxfId="1099" totalsRowDxfId="1098">
      <totalsRowFormula>SUM(CD1:CD21)</totalsRowFormula>
    </tableColumn>
    <tableColumn id="67" xr3:uid="{57E17229-CC86-3645-A995-80DB95C0F493}" name="Column10" totalsRowFunction="custom" headerRowDxfId="1097" dataDxfId="1096" totalsRowDxfId="1095">
      <totalsRowFormula>SUM(CE1:CE21)</totalsRowFormula>
    </tableColumn>
    <tableColumn id="86" xr3:uid="{14C1D636-C635-084D-9138-6A701573997C}" name="Column45" headerRowDxfId="1094" dataDxfId="1093" totalsRowDxfId="1092"/>
    <tableColumn id="72" xr3:uid="{5BEF063B-3E95-2342-9575-4C883D9BFFAC}" name="Column29" headerRowDxfId="1091" dataDxfId="1090" totalsRowDxfId="1089"/>
    <tableColumn id="71" xr3:uid="{ED0F92F9-9DFA-1D4C-8759-F56D59C3538D}" name="Column28" headerRowDxfId="1088" dataDxfId="1087" totalsRowDxfId="1086"/>
    <tableColumn id="70" xr3:uid="{BEF91FB8-E682-4046-A097-B96BCA9E0E2E}" name="Column27" headerRowDxfId="1085" dataDxfId="1084" totalsRowDxfId="1083"/>
    <tableColumn id="69" xr3:uid="{BFC68E94-59A6-EE4B-9D42-4BA895F84847}" name="Column26" headerRowDxfId="1082" dataDxfId="222" totalsRowDxfId="1081"/>
    <tableColumn id="87" xr3:uid="{28B1EEF5-CABE-4E43-A70A-F610FFB9898D}" name="Column46" headerRowDxfId="1080" dataDxfId="220" totalsRowDxfId="1079"/>
    <tableColumn id="68" xr3:uid="{4F527E8E-9567-F643-A4AA-088F499E5B76}" name="Column11" headerRowDxfId="1078" dataDxfId="221" totalsRowDxfId="1077"/>
    <tableColumn id="89" xr3:uid="{FDB3FDAF-1BC3-CE4E-B358-CA5BAC732A7E}" name="Column48" headerRowDxfId="1076" dataDxfId="1075" totalsRowDxfId="107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FAB647B-160E-064D-AEFB-FD0805B198DE}" name="Table191315" displayName="Table191315" ref="A1:CM22" headerRowCount="0" totalsRowCount="1" headerRowDxfId="1073" dataDxfId="1071" totalsRowDxfId="1069" headerRowBorderDxfId="1072" tableBorderDxfId="1070">
  <sortState xmlns:xlrd2="http://schemas.microsoft.com/office/spreadsheetml/2017/richdata2" ref="A1:CD21">
    <sortCondition ref="A1:A21"/>
  </sortState>
  <tableColumns count="91">
    <tableColumn id="1" xr3:uid="{D7FD6424-6054-624E-9168-470EB07D3A25}" name="University Name" totalsRowLabel="Total" headerRowDxfId="1068" dataDxfId="1067" totalsRowDxfId="1066"/>
    <tableColumn id="3" xr3:uid="{05F1175D-00F4-4C46-B990-A0D561F3BD2E}" name="PG Only" headerRowDxfId="1065" dataDxfId="1064" totalsRowDxfId="1063"/>
    <tableColumn id="4" xr3:uid="{535F97B5-0342-1E46-A74A-56E712E5B7AB}" name="Confucius Institute" headerRowDxfId="1062" dataDxfId="1061" totalsRowDxfId="1060"/>
    <tableColumn id="6" xr3:uid="{88FB8745-DF26-F54E-AAFB-7660219982B1}" name="HESA Numbers 2017/18" totalsRowFunction="custom" headerRowDxfId="1059" dataDxfId="1058" totalsRowDxfId="1057">
      <totalsRowFormula>COUNT(D4:D21)</totalsRowFormula>
    </tableColumn>
    <tableColumn id="10" xr3:uid="{A588E77B-ED6A-F348-9075-12B319D448DA}" name="HESA Numbers 2018/19" totalsRowFunction="custom" headerRowDxfId="1056" dataDxfId="1055" totalsRowDxfId="1054">
      <totalsRowFormula>COUNT(E4:E21)</totalsRowFormula>
    </tableColumn>
    <tableColumn id="49" xr3:uid="{B3AA34D9-794D-E442-B284-E97EDB0A0737}" name="HESA Numbers 2019/20" totalsRowFunction="custom" headerRowDxfId="1053" dataDxfId="1052" totalsRowDxfId="1051">
      <totalsRowFormula>COUNT(F4:F21)</totalsRowFormula>
    </tableColumn>
    <tableColumn id="88" xr3:uid="{250DA665-EBED-B640-9B89-7CC889F687D9}" name="Column47" totalsRowFunction="custom" headerRowDxfId="1050" dataDxfId="1049" totalsRowDxfId="1048">
      <totalsRowFormula>COUNT(G4:G21)</totalsRowFormula>
    </tableColumn>
    <tableColumn id="9" xr3:uid="{AC4EDA0A-5D2D-FE45-97F2-82F334D8D3A3}" name="Reply Received" headerRowDxfId="1047" dataDxfId="1046" totalsRowDxfId="1045"/>
    <tableColumn id="91" xr3:uid="{27EAF485-19CE-3D47-8326-982A15F15583}" name="Column50" headerRowDxfId="1044" dataDxfId="1043" totalsRowDxfId="1042"/>
    <tableColumn id="90" xr3:uid="{C765F704-0D2F-8E47-8EB4-1F42681BBA21}" name="Column49" headerRowDxfId="1041" dataDxfId="1040" totalsRowDxfId="1039"/>
    <tableColumn id="18" xr3:uid="{5FA4F97B-0E65-E24D-B768-78AB06F2C95A}" name="Column13" headerRowDxfId="1038" dataDxfId="1037" totalsRowDxfId="1036"/>
    <tableColumn id="11" xr3:uid="{2E6E2CF2-76B3-AB41-AC53-4ABC6D4EDDA8}" name="F/T Staff 2018/19" headerRowDxfId="1035" dataDxfId="1034" totalsRowDxfId="1033"/>
    <tableColumn id="21" xr3:uid="{44229288-BE1E-2545-BE33-9EB6F58A7364}" name="F/T Staff 2019/20" headerRowDxfId="1032" dataDxfId="1031" totalsRowDxfId="1030"/>
    <tableColumn id="23" xr3:uid="{89FA362E-2734-DF49-8FE0-B4CB27F89E82}" name="F/T Staff 2020/21" headerRowDxfId="1029" dataDxfId="205" totalsRowDxfId="1028"/>
    <tableColumn id="2" xr3:uid="{12CA4BFD-A5E8-8243-8E32-DD0526648135}" name="Column30" headerRowDxfId="1027" dataDxfId="203" totalsRowDxfId="202"/>
    <tableColumn id="19" xr3:uid="{4D15887A-A1F8-484B-8A8C-EBE29D410200}" name="Column14" headerRowDxfId="1026" dataDxfId="204" totalsRowDxfId="1025"/>
    <tableColumn id="12" xr3:uid="{011E5876-87B0-F74D-A732-12C8C993D1A8}" name="P/T Staff 2018/19" headerRowDxfId="1024" dataDxfId="1023" totalsRowDxfId="1022"/>
    <tableColumn id="22" xr3:uid="{BDAD9302-DF5E-9741-B60E-B8758E165584}" name="P/T Staff 2019/20" headerRowDxfId="1021" dataDxfId="1020" totalsRowDxfId="1019"/>
    <tableColumn id="36" xr3:uid="{4F191886-1A6C-FE41-BE7B-624510EBBE10}" name="P/T Staff 2020/21" headerRowDxfId="1018" dataDxfId="208" totalsRowDxfId="1017"/>
    <tableColumn id="5" xr3:uid="{EE3EA7BC-E69A-C74C-9A4D-FC4CC3238A11}" name="Column31" headerRowDxfId="1016" dataDxfId="206" totalsRowDxfId="201"/>
    <tableColumn id="17" xr3:uid="{874A27BF-734A-CB4D-A15B-D8182DD4D2DC}" name="Column12" headerRowDxfId="1015" dataDxfId="207" totalsRowDxfId="1014"/>
    <tableColumn id="7" xr3:uid="{FCB3EB49-6BB1-2C47-AD9C-17DA5CDDF509}" name="Staff Total 2018/19" headerRowDxfId="1013" dataDxfId="1012" totalsRowDxfId="1011"/>
    <tableColumn id="24" xr3:uid="{02462E16-81ED-1D42-97FD-09455313960E}" name="Staff Total 2019/20" headerRowDxfId="1010" dataDxfId="1009" totalsRowDxfId="1008">
      <calculatedColumnFormula>Table191315[[#This Row],[F/T Staff 2019/20]]+Table191315[[#This Row],[P/T Staff 2019/20]]</calculatedColumnFormula>
    </tableColumn>
    <tableColumn id="37" xr3:uid="{B684C429-BF50-B841-9008-D4864D97BD76}" name="Staff Total 2020/21" headerRowDxfId="1007" dataDxfId="1006" totalsRowDxfId="1005">
      <calculatedColumnFormula>Table191315[[#This Row],[F/T Staff 2020/21]]+Table191315[[#This Row],[P/T Staff 2020/21]]</calculatedColumnFormula>
    </tableColumn>
    <tableColumn id="73" xr3:uid="{0EA4F504-02E4-9947-8F72-70E91FFF3180}" name="Column32" headerRowDxfId="1004" dataDxfId="210" totalsRowDxfId="209"/>
    <tableColumn id="28" xr3:uid="{E99FE356-0BCA-CD42-AD08-FA57BD48C7D7}" name="Column15" headerRowDxfId="1003" dataDxfId="211" totalsRowDxfId="1002"/>
    <tableColumn id="13" xr3:uid="{1D7BD419-6081-854F-9D5B-31EFEA6BA6B6}" name="F/T UG Single H 2018/19" headerRowDxfId="1001" dataDxfId="1000" totalsRowDxfId="999"/>
    <tableColumn id="25" xr3:uid="{D787E375-E2FB-4A42-B5F7-B101DE9FC025}" name="F/T UG Single H 2019/20" headerRowDxfId="998" dataDxfId="997" totalsRowDxfId="996"/>
    <tableColumn id="38" xr3:uid="{48FA890D-CBE6-2142-A84D-5DCC96B98C94}" name="F/T UG Single H 2020/21" headerRowDxfId="995" dataDxfId="994" totalsRowDxfId="993"/>
    <tableColumn id="74" xr3:uid="{DDEED9BB-63AE-7540-A2E5-E4626F175BD2}" name="Column33" headerRowDxfId="992" dataDxfId="991" totalsRowDxfId="990"/>
    <tableColumn id="33" xr3:uid="{21370B25-7FE0-7E40-A119-6955C2486A27}" name="Column19" headerRowDxfId="989" dataDxfId="988" totalsRowDxfId="987"/>
    <tableColumn id="57" xr3:uid="{DDCFD7DD-B1D5-0E48-B887-26086A16DA10}" name="F/T UG Single H 2020/22" headerRowDxfId="986" dataDxfId="985" totalsRowDxfId="984"/>
    <tableColumn id="56" xr3:uid="{841AED2B-6520-504F-BFED-49DFCF1C9C4A}" name="F/T UG Single H 2020/214" headerRowDxfId="983" dataDxfId="982" totalsRowDxfId="981"/>
    <tableColumn id="55" xr3:uid="{CA53B080-2FB1-8B4A-AD31-47A79E003B76}" name="F/T UG Single H 2020/215" headerRowDxfId="980" dataDxfId="979" totalsRowDxfId="978"/>
    <tableColumn id="75" xr3:uid="{658FABCB-00FE-7F44-88B6-60C916F51138}" name="Column34" headerRowDxfId="977" dataDxfId="976" totalsRowDxfId="975"/>
    <tableColumn id="30" xr3:uid="{156DD3E1-75D1-054C-9407-E88AB5BB42C6}" name="Column16" headerRowDxfId="974" dataDxfId="973" totalsRowDxfId="972"/>
    <tableColumn id="14" xr3:uid="{E5EA65DD-7FF3-6744-B3CC-BA594DC330B8}" name="F/T UG Joint H 2018/19" headerRowDxfId="971" dataDxfId="970" totalsRowDxfId="969"/>
    <tableColumn id="26" xr3:uid="{F78938B3-8AB9-9942-9674-B39BAFDE8AF4}" name="F/T UG Joint H 2019/20" headerRowDxfId="968" dataDxfId="967" totalsRowDxfId="966"/>
    <tableColumn id="39" xr3:uid="{3321E3CA-97D1-BC4A-92A6-E4534F7B2C2C}" name="F/T UG Joint H 2020/21" headerRowDxfId="965" dataDxfId="964" totalsRowDxfId="963"/>
    <tableColumn id="76" xr3:uid="{A6ABBA88-8BB3-D347-8BA8-3B2D72FF99C1}" name="Column35" headerRowDxfId="962" dataDxfId="961" totalsRowDxfId="960"/>
    <tableColumn id="40" xr3:uid="{6C3868CE-D832-4742-B70C-7DCE46919FCF}" name="Column20" headerRowDxfId="959" dataDxfId="958" totalsRowDxfId="957"/>
    <tableColumn id="60" xr3:uid="{8C908289-D71A-8646-AAA8-BD0343551982}" name="Column3" headerRowDxfId="956" dataDxfId="955" totalsRowDxfId="954"/>
    <tableColumn id="59" xr3:uid="{7ACBCC70-EB38-E545-AE8C-7B08EB2B81A1}" name="Column2" headerRowDxfId="953" dataDxfId="952" totalsRowDxfId="951"/>
    <tableColumn id="58" xr3:uid="{BCA26D7A-C57C-0E4E-BF34-66DBE79E083F}" name="Column1" headerRowDxfId="950" dataDxfId="949" totalsRowDxfId="948"/>
    <tableColumn id="77" xr3:uid="{48BCC034-F8AD-3B45-BBB1-18144E9570A6}" name="Column36" headerRowDxfId="947" dataDxfId="946" totalsRowDxfId="945"/>
    <tableColumn id="44" xr3:uid="{1B70C69E-12D3-8844-A957-8DB8928F26CA}" name="Column23" headerRowDxfId="944" dataDxfId="943" totalsRowDxfId="942"/>
    <tableColumn id="54" xr3:uid="{DFBD16CB-B71D-1B43-B9A2-FB6143147FCD}" name="Total UG Students 2018/19" headerRowDxfId="941" dataDxfId="940" totalsRowDxfId="939">
      <calculatedColumnFormula>Table191315[[#This Row],[F/T UG Single H 2018/19]]+Table191315[[#This Row],[F/T UG Joint H 2018/19]]</calculatedColumnFormula>
    </tableColumn>
    <tableColumn id="53" xr3:uid="{B567D2AF-6F90-5E49-A713-DBBF32EF42A6}" name="Total UG Students 2019/20" headerRowDxfId="938" dataDxfId="937" totalsRowDxfId="936">
      <calculatedColumnFormula>Table191315[[#This Row],[F/T UG Single H 2019/20]]+Table191315[[#This Row],[F/T UG Joint H 2019/20]]</calculatedColumnFormula>
    </tableColumn>
    <tableColumn id="52" xr3:uid="{5CF03C0D-E889-8D47-9641-944BB235BB24}" name="Total UG Students 2020/21" headerRowDxfId="935" dataDxfId="215" totalsRowDxfId="934">
      <calculatedColumnFormula>Table191315[[#This Row],[F/T UG Single H 2020/21]]+Table191315[[#This Row],[F/T UG Joint H 2020/21]]</calculatedColumnFormula>
    </tableColumn>
    <tableColumn id="78" xr3:uid="{87EC682D-54DE-5746-837B-9EAEE0167FF7}" name="Column37" headerRowDxfId="933" dataDxfId="213" totalsRowDxfId="212"/>
    <tableColumn id="50" xr3:uid="{E9656D15-6514-3C4D-AEBB-2B0CB43E8A9C}" name="All credit bearing Yr 1 2020/21" headerRowDxfId="932" dataDxfId="214" totalsRowDxfId="931"/>
    <tableColumn id="79" xr3:uid="{F6A16607-53BA-CF42-B97F-E4BADCBF1342}" name="Column38" headerRowDxfId="930" dataDxfId="929" totalsRowDxfId="928"/>
    <tableColumn id="51" xr3:uid="{6870283A-959B-6944-947C-962EF505F202}" name="All non credit bearing all yrs 2020/21" headerRowDxfId="927" dataDxfId="926" totalsRowDxfId="925"/>
    <tableColumn id="80" xr3:uid="{C955E053-F62E-8447-A195-1BDCC38B8D5D}" name="Column39" headerRowDxfId="924" dataDxfId="923" totalsRowDxfId="922"/>
    <tableColumn id="31" xr3:uid="{5CE7DD1D-5E36-8A43-BB44-5A001D9B80F7}" name="Column17" headerRowDxfId="921" dataDxfId="920" totalsRowDxfId="919"/>
    <tableColumn id="15" xr3:uid="{0A9BB692-F5A6-A245-9809-E6868F34B0E5}" name="F/T Taught PG 2018/19" headerRowDxfId="918" dataDxfId="917" totalsRowDxfId="916"/>
    <tableColumn id="27" xr3:uid="{7CFE797D-0445-4D47-AA83-423C98294135}" name="F/T Taught PG 2019/20" headerRowDxfId="915" dataDxfId="914" totalsRowDxfId="913"/>
    <tableColumn id="47" xr3:uid="{C3189A79-CBA9-4A40-983A-71E3E18442EC}" name="F/T Taught PG 2020/21" headerRowDxfId="912" dataDxfId="911" totalsRowDxfId="910"/>
    <tableColumn id="81" xr3:uid="{0586A7EB-42D1-4844-A34D-840DDDAC4592}" name="Column40" headerRowDxfId="909" dataDxfId="908" totalsRowDxfId="907"/>
    <tableColumn id="42" xr3:uid="{88D29E1A-E93A-034A-82D6-3E3A3B3DE5B7}" name="Column21" headerRowDxfId="906" dataDxfId="905" totalsRowDxfId="904"/>
    <tableColumn id="61" xr3:uid="{EDD2618C-5F77-DC46-A727-3F1641CC883A}" name="Column4" headerRowDxfId="903" dataDxfId="902" totalsRowDxfId="901"/>
    <tableColumn id="63" xr3:uid="{03D53DD4-C20A-0946-8AB5-156F3EF26992}" name="Column6" headerRowDxfId="900" dataDxfId="899" totalsRowDxfId="898"/>
    <tableColumn id="62" xr3:uid="{B3405654-2484-2A4F-9848-09A3B8CC4870}" name="Column5" headerRowDxfId="897" dataDxfId="896" totalsRowDxfId="895"/>
    <tableColumn id="82" xr3:uid="{EB495C83-A52D-CB45-BBB3-BEDC86E1DD0B}" name="Column41" headerRowDxfId="894" dataDxfId="893" totalsRowDxfId="892"/>
    <tableColumn id="45" xr3:uid="{585D9459-F22D-A749-BE7A-8B1C67FFD6F3}" name="Column24" headerRowDxfId="891" dataDxfId="890" totalsRowDxfId="889"/>
    <tableColumn id="66" xr3:uid="{4FA0217A-9065-4A41-BFC6-056A6DDEA7B2}" name="Column9" headerRowDxfId="888" dataDxfId="887" totalsRowDxfId="886"/>
    <tableColumn id="65" xr3:uid="{76B0178F-D513-A541-AD76-DC493762B9F9}" name="Column8" headerRowDxfId="885" dataDxfId="884" totalsRowDxfId="883"/>
    <tableColumn id="64" xr3:uid="{9DDF0476-F38A-3A41-9791-A38382DE47C7}" name="Column7" headerRowDxfId="882" dataDxfId="881" totalsRowDxfId="880"/>
    <tableColumn id="83" xr3:uid="{7A4AC314-77E3-1149-971A-D6F5206C5C6C}" name="Column42" headerRowDxfId="879" dataDxfId="878" totalsRowDxfId="877"/>
    <tableColumn id="32" xr3:uid="{8E31E9CE-2ACA-E348-9E79-E0AF66CE5109}" name="Column18" headerRowDxfId="876" dataDxfId="875" totalsRowDxfId="874"/>
    <tableColumn id="16" xr3:uid="{D7C43FF9-CABE-184B-9989-10E6C273BA66}" name="F/T PhD 2018/19" headerRowDxfId="873" dataDxfId="872" totalsRowDxfId="871"/>
    <tableColumn id="29" xr3:uid="{E521C931-D2D3-DC4E-96D7-3020BB63FED6}" name="F/T PhD 2019/20" headerRowDxfId="870" dataDxfId="869" totalsRowDxfId="868"/>
    <tableColumn id="46" xr3:uid="{5191D27E-7710-6F41-8D52-6D5B612EA251}" name="F/T PhD 2020/21" headerRowDxfId="867" dataDxfId="866" totalsRowDxfId="865"/>
    <tableColumn id="84" xr3:uid="{E553710E-7E48-5547-9FB0-135765BB916C}" name="Column43" headerRowDxfId="864" dataDxfId="863" totalsRowDxfId="862"/>
    <tableColumn id="43" xr3:uid="{717AABF7-91BA-7B43-8071-3A5CDD9B680A}" name="Column22" headerRowDxfId="861" dataDxfId="860" totalsRowDxfId="859"/>
    <tableColumn id="20" xr3:uid="{12A42776-6658-5442-B839-FAB9CB935F35}" name="P/T PhD 2018/19" headerRowDxfId="858" dataDxfId="857" totalsRowDxfId="856"/>
    <tableColumn id="34" xr3:uid="{C7CD241F-3899-E541-99E0-43984802B887}" name="P/T PhD 2019/20" headerRowDxfId="855" dataDxfId="854" totalsRowDxfId="853"/>
    <tableColumn id="41" xr3:uid="{31B7ACC6-B5B3-D940-9078-647EDEB8DEBE}" name="P/T PhD 2020/21" headerRowDxfId="852" dataDxfId="851" totalsRowDxfId="850"/>
    <tableColumn id="85" xr3:uid="{46D6F195-3833-9648-9117-D82ED53CE595}" name="Column44" headerRowDxfId="849" dataDxfId="848" totalsRowDxfId="847"/>
    <tableColumn id="48" xr3:uid="{8735D318-AB68-3E4A-B3F9-409DCC94B7D6}" name="Column25" headerRowDxfId="846" dataDxfId="845" totalsRowDxfId="844"/>
    <tableColumn id="8" xr3:uid="{0ED44628-DDC2-B045-A12E-87299A1A4954}" name="Total Students 2018/19" headerRowDxfId="843" dataDxfId="842" totalsRowDxfId="841"/>
    <tableColumn id="35" xr3:uid="{38BA3D21-86ED-604C-BE49-EE34242284AF}" name="Total Students 2019/20" headerRowDxfId="840" dataDxfId="839" totalsRowDxfId="838"/>
    <tableColumn id="67" xr3:uid="{C270B7A2-1E59-FA4F-B485-2B885E1C48DF}" name="Column10" headerRowDxfId="837" dataDxfId="836" totalsRowDxfId="835"/>
    <tableColumn id="86" xr3:uid="{869D4040-A1D6-7742-A2B2-128228CABB33}" name="Column45" headerRowDxfId="834" dataDxfId="833" totalsRowDxfId="832"/>
    <tableColumn id="72" xr3:uid="{68483003-E464-0D4F-9455-5809BC0D4C43}" name="Column29" headerRowDxfId="831" dataDxfId="830" totalsRowDxfId="829"/>
    <tableColumn id="71" xr3:uid="{A6C6E366-3F05-7444-9C5B-5437312E27E8}" name="Column28" headerRowDxfId="828" dataDxfId="827" totalsRowDxfId="826"/>
    <tableColumn id="70" xr3:uid="{D5ED2130-E629-6343-9BC6-BE82C267226E}" name="Column27" headerRowDxfId="825" dataDxfId="824" totalsRowDxfId="823"/>
    <tableColumn id="69" xr3:uid="{3E47EAEF-0A8C-0D44-8FFF-8200A82D7BEB}" name="Column26" headerRowDxfId="822" dataDxfId="219" totalsRowDxfId="821"/>
    <tableColumn id="87" xr3:uid="{ED8B79F0-7B88-584A-A6DC-E17113442218}" name="Column46" totalsRowFunction="custom" headerRowDxfId="820" dataDxfId="217" totalsRowDxfId="216">
      <totalsRowFormula>COUNT(CK4:CK21)</totalsRowFormula>
    </tableColumn>
    <tableColumn id="68" xr3:uid="{6462745E-22D5-734C-8919-9FCA65E9BED8}" name="Column11" headerRowDxfId="819" dataDxfId="218" totalsRowDxfId="818"/>
    <tableColumn id="89" xr3:uid="{1D899FC1-A1F8-8F41-9F1C-F1824EBA9F23}" name="Column48" headerRowDxfId="817" dataDxfId="816" totalsRowDxfId="81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058F5AD-2A81-E345-B911-D30C5A9B76AF}" name="Table1910" displayName="Table1910" ref="A1:CM13" headerRowCount="0" totalsRowCount="1" headerRowDxfId="814" dataDxfId="812" totalsRowDxfId="810" headerRowBorderDxfId="813" tableBorderDxfId="811">
  <sortState xmlns:xlrd2="http://schemas.microsoft.com/office/spreadsheetml/2017/richdata2" ref="A1:CD12">
    <sortCondition ref="A1:A12"/>
  </sortState>
  <tableColumns count="91">
    <tableColumn id="1" xr3:uid="{604E1283-C6C6-A346-9FA7-289B6435F7ED}" name="University Name" totalsRowLabel="Total" headerRowDxfId="809" dataDxfId="200" totalsRowDxfId="199"/>
    <tableColumn id="3" xr3:uid="{1761959E-4BC7-0E48-A260-22D869914494}" name="PG Only" headerRowDxfId="808" dataDxfId="198" totalsRowDxfId="197"/>
    <tableColumn id="4" xr3:uid="{B87AFA17-9ED6-7B42-949B-8C686B44AEC9}" name="Confucius Institute" headerRowDxfId="807" dataDxfId="196" totalsRowDxfId="195"/>
    <tableColumn id="6" xr3:uid="{94C5AE2E-8313-DB49-8FA6-295E0D071670}" name="HESA Numbers 2017/18" totalsRowFunction="custom" headerRowDxfId="806" dataDxfId="194" totalsRowDxfId="193">
      <totalsRowFormula>COUNT(D4:D12)</totalsRowFormula>
    </tableColumn>
    <tableColumn id="10" xr3:uid="{6B1D521D-AFFF-B341-BE1A-3810E1851D57}" name="HESA Numbers 2018/19" totalsRowFunction="custom" headerRowDxfId="805" dataDxfId="192" totalsRowDxfId="191">
      <totalsRowFormula>COUNT(E4:E12)</totalsRowFormula>
    </tableColumn>
    <tableColumn id="49" xr3:uid="{C2C4A99D-0CA8-6C4B-B93A-EEAC717DE4B0}" name="HESA Numbers 2019/20" totalsRowFunction="custom" headerRowDxfId="804" dataDxfId="190" totalsRowDxfId="189">
      <totalsRowFormula>COUNT(F4:F12)</totalsRowFormula>
    </tableColumn>
    <tableColumn id="88" xr3:uid="{188FE5AC-CF8F-B24D-8617-E2E6AB312FE2}" name="Column47" totalsRowFunction="custom" headerRowDxfId="803" dataDxfId="188" totalsRowDxfId="187">
      <totalsRowFormula>COUNT(G4:G12)</totalsRowFormula>
    </tableColumn>
    <tableColumn id="9" xr3:uid="{0C5B88EA-0AD9-AD42-8ADA-B5E0EF59CDF1}" name="Reply Received" headerRowDxfId="802" dataDxfId="186" totalsRowDxfId="185"/>
    <tableColumn id="91" xr3:uid="{FA41F08D-F5BB-BC45-9023-CD059380F2CA}" name="Column50" headerRowDxfId="801" dataDxfId="184" totalsRowDxfId="183"/>
    <tableColumn id="90" xr3:uid="{F6D322FD-E152-6A40-BF01-042611DFA63B}" name="Column49" headerRowDxfId="800" dataDxfId="182" totalsRowDxfId="181"/>
    <tableColumn id="18" xr3:uid="{E5995D99-BA1F-D84B-AC53-719DE34BF854}" name="Column13" headerRowDxfId="799" dataDxfId="180" totalsRowDxfId="179"/>
    <tableColumn id="11" xr3:uid="{F227E4E0-2D0D-7448-96DC-D7998A00326C}" name="F/T Staff 2018/19" headerRowDxfId="798" dataDxfId="178" totalsRowDxfId="177"/>
    <tableColumn id="21" xr3:uid="{01B92CB2-0B69-0647-908E-3A4C9AE075E6}" name="F/T Staff 2019/20" headerRowDxfId="797" dataDxfId="176" totalsRowDxfId="175"/>
    <tableColumn id="23" xr3:uid="{396C5702-6CBE-E242-9ED2-425825E4AEAB}" name="F/T Staff 2020/21" headerRowDxfId="796" dataDxfId="174" totalsRowDxfId="173"/>
    <tableColumn id="2" xr3:uid="{110A6795-5B13-E640-990A-D3DC81B992A6}" name="Column30" headerRowDxfId="795" dataDxfId="172" totalsRowDxfId="171"/>
    <tableColumn id="19" xr3:uid="{B38B3C08-4DB0-C045-BEF0-EF4E9CF7FBBB}" name="Column14" headerRowDxfId="794" dataDxfId="170" totalsRowDxfId="169"/>
    <tableColumn id="12" xr3:uid="{781FD35A-F164-3A47-A5DE-47F2D7046B06}" name="P/T Staff 2018/19" headerRowDxfId="793" dataDxfId="168" totalsRowDxfId="167"/>
    <tableColumn id="22" xr3:uid="{5B920B1D-64C5-3F4C-A5F1-BF7FA8DBBB08}" name="P/T Staff 2019/20" headerRowDxfId="792" dataDxfId="166" totalsRowDxfId="165"/>
    <tableColumn id="36" xr3:uid="{77B44392-3924-DB43-8BC1-C56A7F76FAA3}" name="P/T Staff 2020/21" headerRowDxfId="791" dataDxfId="164" totalsRowDxfId="163"/>
    <tableColumn id="5" xr3:uid="{9EAA916C-0667-AB4D-9840-3AA9284B7A28}" name="Column31" headerRowDxfId="790" dataDxfId="162" totalsRowDxfId="161"/>
    <tableColumn id="17" xr3:uid="{29664A53-999D-844B-9307-B6B0D8D72B1F}" name="Column12" headerRowDxfId="789" dataDxfId="160" totalsRowDxfId="159"/>
    <tableColumn id="7" xr3:uid="{DCBF7CEB-AA4D-3D47-A304-C8003DA58D9C}" name="Staff Total 2018/19" headerRowDxfId="788" dataDxfId="158" totalsRowDxfId="157"/>
    <tableColumn id="24" xr3:uid="{4819DE21-F515-134E-B903-3E0201686402}" name="Staff Total 2019/20" headerRowDxfId="787" dataDxfId="156" totalsRowDxfId="155">
      <calculatedColumnFormula>Table1910[[#This Row],[F/T Staff 2019/20]]+Table1910[[#This Row],[P/T Staff 2019/20]]</calculatedColumnFormula>
    </tableColumn>
    <tableColumn id="37" xr3:uid="{195F9E43-03FC-3E4B-9001-DA2BB8694B58}" name="Staff Total 2020/21" headerRowDxfId="786" dataDxfId="154" totalsRowDxfId="153">
      <calculatedColumnFormula>Table1910[[#This Row],[F/T Staff 2020/21]]+Table1910[[#This Row],[P/T Staff 2020/21]]</calculatedColumnFormula>
    </tableColumn>
    <tableColumn id="73" xr3:uid="{61D90766-E9AD-2142-8EA6-013985E87D09}" name="Column32" headerRowDxfId="785" dataDxfId="152" totalsRowDxfId="151"/>
    <tableColumn id="28" xr3:uid="{3E954E76-1C5E-5A4E-B1A6-14EF0857D9C4}" name="Column15" headerRowDxfId="784" dataDxfId="150" totalsRowDxfId="149"/>
    <tableColumn id="13" xr3:uid="{ED8D1E6C-1886-0347-AB24-2CBE9C0DA76D}" name="F/T UG Single H 2018/19" headerRowDxfId="783" dataDxfId="148" totalsRowDxfId="147"/>
    <tableColumn id="25" xr3:uid="{0A79B6A8-EE77-2141-A71A-E1795422434C}" name="F/T UG Single H 2019/20" headerRowDxfId="782" dataDxfId="146" totalsRowDxfId="145"/>
    <tableColumn id="38" xr3:uid="{BE18B1B9-2F0B-0040-9DE4-A6B2CED97BB8}" name="F/T UG Single H 2020/21" headerRowDxfId="781" dataDxfId="58" totalsRowDxfId="144"/>
    <tableColumn id="74" xr3:uid="{4B609D78-4721-BA4D-B485-7E36F9DEB008}" name="Column33" headerRowDxfId="780" dataDxfId="56" totalsRowDxfId="52"/>
    <tableColumn id="33" xr3:uid="{6A21157A-1A4A-714C-9E23-F891DAFCF8C4}" name="Column19" headerRowDxfId="779" dataDxfId="57" totalsRowDxfId="143"/>
    <tableColumn id="57" xr3:uid="{DF5DF8F2-2BA5-2F4D-9EE7-3D8F480166E4}" name="F/T UG Single H 2020/22" headerRowDxfId="778" dataDxfId="142" totalsRowDxfId="141"/>
    <tableColumn id="56" xr3:uid="{EA2BC079-7BF0-FF4D-B097-50577FD5BB94}" name="F/T UG Single H 2020/214" headerRowDxfId="777" dataDxfId="140" totalsRowDxfId="139"/>
    <tableColumn id="55" xr3:uid="{67642188-FCE2-D748-968D-5ABA64850308}" name="F/T UG Single H 2020/215" headerRowDxfId="776" dataDxfId="55" totalsRowDxfId="138"/>
    <tableColumn id="75" xr3:uid="{200AFD30-42E0-A947-A1A7-E736977C5431}" name="Column34" headerRowDxfId="775" dataDxfId="53" totalsRowDxfId="51"/>
    <tableColumn id="30" xr3:uid="{779068A9-B76E-974B-8DFA-D394B41BB553}" name="Column16" headerRowDxfId="774" dataDxfId="54" totalsRowDxfId="137"/>
    <tableColumn id="14" xr3:uid="{4771C062-50FA-8B44-9E95-3F81B286E5B7}" name="F/T UG Joint H 2018/19" headerRowDxfId="773" dataDxfId="136" totalsRowDxfId="135"/>
    <tableColumn id="26" xr3:uid="{9D5679BE-6D51-664C-A16E-8F9452E9360A}" name="F/T UG Joint H 2019/20" headerRowDxfId="772" dataDxfId="134" totalsRowDxfId="133"/>
    <tableColumn id="39" xr3:uid="{EEB10676-18E7-2B4D-89C0-BE17C4B4FD33}" name="F/T UG Joint H 2020/21" headerRowDxfId="771" dataDxfId="50" totalsRowDxfId="132"/>
    <tableColumn id="76" xr3:uid="{C4510CBE-203A-6740-BF4F-424A55274AD5}" name="Column35" headerRowDxfId="770" dataDxfId="48" totalsRowDxfId="44"/>
    <tableColumn id="40" xr3:uid="{E3B1B16F-6836-4141-8F46-96664ABD45F6}" name="Column20" headerRowDxfId="769" dataDxfId="49" totalsRowDxfId="131"/>
    <tableColumn id="60" xr3:uid="{86F999D0-08C6-BB49-AAEB-4407BEA163CC}" name="Column3" headerRowDxfId="768" dataDxfId="130" totalsRowDxfId="129"/>
    <tableColumn id="59" xr3:uid="{8D169B95-F277-B04E-B44A-E5449B6C0C6C}" name="Column2" headerRowDxfId="767" dataDxfId="128" totalsRowDxfId="127"/>
    <tableColumn id="58" xr3:uid="{1FE665EE-62F9-A34E-8FE4-58134F264007}" name="Column1" headerRowDxfId="766" dataDxfId="47" totalsRowDxfId="126"/>
    <tableColumn id="77" xr3:uid="{D41316F9-9F9E-DA41-9722-223EEBFAFCB7}" name="Column36" headerRowDxfId="765" dataDxfId="45" totalsRowDxfId="43"/>
    <tableColumn id="44" xr3:uid="{AD80AF84-9EB7-5D4B-AD0A-0709AD8695F6}" name="Column23" headerRowDxfId="764" dataDxfId="46" totalsRowDxfId="125"/>
    <tableColumn id="54" xr3:uid="{C29D519C-7F2C-D84C-95A8-4D1594D4FD32}" name="Total UG Students 2018/19" headerRowDxfId="763" dataDxfId="124" totalsRowDxfId="123">
      <calculatedColumnFormula>Table1910[[#This Row],[F/T UG Single H 2018/19]]+Table1910[[#This Row],[F/T UG Joint H 2018/19]]</calculatedColumnFormula>
    </tableColumn>
    <tableColumn id="53" xr3:uid="{083F59BA-9669-764D-9AEA-81860BC616CF}" name="Total UG Students 2019/20" headerRowDxfId="762" dataDxfId="122" totalsRowDxfId="121">
      <calculatedColumnFormula>Table1910[[#This Row],[F/T UG Single H 2019/20]]+Table1910[[#This Row],[F/T UG Joint H 2019/20]]</calculatedColumnFormula>
    </tableColumn>
    <tableColumn id="52" xr3:uid="{84963951-3E16-9740-A82F-4AFBA0553FAB}" name="Total UG Students 2020/21" headerRowDxfId="761" dataDxfId="42" totalsRowDxfId="120">
      <calculatedColumnFormula>Table1910[[#This Row],[F/T UG Single H 2020/21]]+Table1910[[#This Row],[F/T UG Joint H 2020/21]]</calculatedColumnFormula>
    </tableColumn>
    <tableColumn id="78" xr3:uid="{31FD6D46-E3EB-9445-9637-931E793DDA42}" name="Column37" headerRowDxfId="760" dataDxfId="41" totalsRowDxfId="35"/>
    <tableColumn id="50" xr3:uid="{1225808F-B676-814E-AB06-861036092731}" name="All credit bearing Yr 1 2020/21" headerRowDxfId="759" dataDxfId="40" totalsRowDxfId="119"/>
    <tableColumn id="79" xr3:uid="{F6517406-0C18-274B-8D6A-4A2B5446973A}" name="Column38" headerRowDxfId="758" dataDxfId="39" totalsRowDxfId="34"/>
    <tableColumn id="51" xr3:uid="{577DF1F5-BD34-E445-B27F-E99C8F652384}" name="All non credit bearing all yrs 2020/21" headerRowDxfId="757" dataDxfId="38" totalsRowDxfId="118"/>
    <tableColumn id="80" xr3:uid="{961863EB-05DF-2246-A944-2FBC25FD3299}" name="Column39" headerRowDxfId="756" dataDxfId="36" totalsRowDxfId="33"/>
    <tableColumn id="31" xr3:uid="{188F227E-4F4E-E149-9A3A-CF14CED067B2}" name="Column17" headerRowDxfId="755" dataDxfId="37" totalsRowDxfId="117"/>
    <tableColumn id="15" xr3:uid="{74602A64-DE8F-B446-9F64-4BDF82E4B2F8}" name="F/T Taught PG 2018/19" headerRowDxfId="754" dataDxfId="116" totalsRowDxfId="115"/>
    <tableColumn id="27" xr3:uid="{425C7B30-61E6-E140-9EE1-B0F612896511}" name="F/T Taught PG 2019/20" headerRowDxfId="753" dataDxfId="114" totalsRowDxfId="113"/>
    <tableColumn id="47" xr3:uid="{E2F930FA-82CB-C449-B8FB-4D04F89DB35D}" name="F/T Taught PG 2020/21" headerRowDxfId="752" dataDxfId="32" totalsRowDxfId="112"/>
    <tableColumn id="81" xr3:uid="{C25EA69F-E179-5344-9DAC-84E637D77C48}" name="Column40" headerRowDxfId="751" dataDxfId="30" totalsRowDxfId="26"/>
    <tableColumn id="42" xr3:uid="{2BD03ECC-0C66-7B48-83EB-3C1C9BE5792B}" name="Column21" headerRowDxfId="750" dataDxfId="31" totalsRowDxfId="111"/>
    <tableColumn id="61" xr3:uid="{A6E54038-24BE-2847-9035-4A2538017D5D}" name="Column4" headerRowDxfId="749" dataDxfId="110" totalsRowDxfId="109"/>
    <tableColumn id="63" xr3:uid="{3731F677-7E5D-7845-A049-25DDD502C635}" name="Column6" headerRowDxfId="748" dataDxfId="108" totalsRowDxfId="107"/>
    <tableColumn id="62" xr3:uid="{946A445D-7D51-D540-BADD-979C4A34D793}" name="Column5" headerRowDxfId="747" dataDxfId="29" totalsRowDxfId="106"/>
    <tableColumn id="82" xr3:uid="{CDED0F4E-D790-9446-9984-AA8C0475FDDC}" name="Column41" headerRowDxfId="746" dataDxfId="27" totalsRowDxfId="25"/>
    <tableColumn id="45" xr3:uid="{F4F0C91F-C1C2-D146-B4EA-018CDB6DF8CF}" name="Column24" headerRowDxfId="745" dataDxfId="28" totalsRowDxfId="105"/>
    <tableColumn id="66" xr3:uid="{3B21845A-26D5-0041-88D6-89057493D204}" name="Column9" headerRowDxfId="744" dataDxfId="104" totalsRowDxfId="103"/>
    <tableColumn id="65" xr3:uid="{92CEC28C-3731-2546-BBAA-D3A181F83226}" name="Column8" headerRowDxfId="743" dataDxfId="102" totalsRowDxfId="101"/>
    <tableColumn id="64" xr3:uid="{32DBAB9D-B636-C045-B9EC-11CCC42E1E68}" name="Column7" headerRowDxfId="742" dataDxfId="100" totalsRowDxfId="99"/>
    <tableColumn id="83" xr3:uid="{60A44350-4105-4042-BCC7-E487903E2B34}" name="Column42" headerRowDxfId="741" dataDxfId="98" totalsRowDxfId="97"/>
    <tableColumn id="32" xr3:uid="{999149B2-03AB-BD42-A922-0BC99368C97F}" name="Column18" headerRowDxfId="740" dataDxfId="96" totalsRowDxfId="95"/>
    <tableColumn id="16" xr3:uid="{865A9FC0-307D-284F-9476-AD654EEA7DD0}" name="F/T PhD 2018/19" headerRowDxfId="739" dataDxfId="94" totalsRowDxfId="93"/>
    <tableColumn id="29" xr3:uid="{6FF584F0-9308-924C-A90E-351A92E0EE9B}" name="F/T PhD 2019/20" headerRowDxfId="738" dataDxfId="92" totalsRowDxfId="91"/>
    <tableColumn id="46" xr3:uid="{734269CD-2A84-7C4A-8B6D-43BF8DDCF4CF}" name="F/T PhD 2020/21" headerRowDxfId="737" dataDxfId="90" totalsRowDxfId="89"/>
    <tableColumn id="84" xr3:uid="{74A9CF1B-B79E-5446-97ED-B84022C11391}" name="Column43" headerRowDxfId="736" dataDxfId="88" totalsRowDxfId="87"/>
    <tableColumn id="43" xr3:uid="{643BE353-4400-9A46-9F92-505896E704F6}" name="Column22" headerRowDxfId="735" dataDxfId="86" totalsRowDxfId="85"/>
    <tableColumn id="20" xr3:uid="{78F9B03F-1832-5444-B1FE-02064F38B8F0}" name="P/T PhD 2018/19" headerRowDxfId="734" dataDxfId="84" totalsRowDxfId="83"/>
    <tableColumn id="34" xr3:uid="{F5F61AB0-61B1-9E49-835D-828EDF1314AD}" name="P/T PhD 2019/20" headerRowDxfId="733" dataDxfId="82" totalsRowDxfId="81"/>
    <tableColumn id="41" xr3:uid="{817B0CB1-EA1F-1346-8F29-8A9B76041951}" name="P/T PhD 2020/21" headerRowDxfId="732" dataDxfId="80" totalsRowDxfId="79"/>
    <tableColumn id="85" xr3:uid="{A2A719FA-58A0-0747-A734-6D834989A768}" name="Column44" headerRowDxfId="731" dataDxfId="78" totalsRowDxfId="77"/>
    <tableColumn id="48" xr3:uid="{598DC935-14CE-EF40-A834-B294850ECF67}" name="Column25" headerRowDxfId="730" dataDxfId="76" totalsRowDxfId="75"/>
    <tableColumn id="8" xr3:uid="{C3945596-7C02-1B4F-B69E-C803222DEC39}" name="Total Students 2018/19" headerRowDxfId="729" dataDxfId="74" totalsRowDxfId="73"/>
    <tableColumn id="35" xr3:uid="{0A3D1692-999D-BF4A-938D-43380B74DC98}" name="Total Students 2019/20" headerRowDxfId="728" dataDxfId="72" totalsRowDxfId="71"/>
    <tableColumn id="67" xr3:uid="{936EE663-EAE5-D64C-9437-0E23E44E4F16}" name="Column10" headerRowDxfId="727" dataDxfId="70" totalsRowDxfId="69"/>
    <tableColumn id="86" xr3:uid="{1E244E27-0943-6247-84F6-312967CB635A}" name="Column45" headerRowDxfId="726" dataDxfId="68" totalsRowDxfId="24"/>
    <tableColumn id="72" xr3:uid="{38E35787-5D10-4841-95E5-386075899237}" name="Column29" headerRowDxfId="725" dataDxfId="67" totalsRowDxfId="66"/>
    <tableColumn id="71" xr3:uid="{72C2719D-18E6-534F-9A8D-7661A574AD5A}" name="Column28" headerRowDxfId="724" dataDxfId="65" totalsRowDxfId="64"/>
    <tableColumn id="70" xr3:uid="{D9946156-9F8C-C045-AB39-D006836135A2}" name="Column27" headerRowDxfId="723" dataDxfId="63" totalsRowDxfId="62"/>
    <tableColumn id="69" xr3:uid="{A31C6417-4A47-2C4C-B7C4-0FD1376B7B8C}" name="Column26" headerRowDxfId="722" dataDxfId="23" totalsRowDxfId="61"/>
    <tableColumn id="87" xr3:uid="{74448478-9FAD-BC46-85D1-85FF24F74472}" name="Column46" totalsRowFunction="custom" headerRowDxfId="721" dataDxfId="21" totalsRowDxfId="20">
      <totalsRowFormula>COUNT(CK4:CK12)</totalsRowFormula>
    </tableColumn>
    <tableColumn id="68" xr3:uid="{6AD96B48-A3C3-ED4D-B511-1FBFCEF5CB6F}" name="Column11" headerRowDxfId="720" dataDxfId="22" totalsRowDxfId="19"/>
    <tableColumn id="89" xr3:uid="{67606731-D26A-D641-87D3-7B14DFAE677C}" name="Column48" headerRowDxfId="719" dataDxfId="60" totalsRowDxfId="5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A7B2715-B0FA-1542-B5D7-FBD2B7F24F4A}" name="Table1911" displayName="Table1911" ref="A1:CM17" headerRowCount="0" totalsRowCount="1" headerRowDxfId="718" dataDxfId="716" totalsRowDxfId="714" headerRowBorderDxfId="717" tableBorderDxfId="715">
  <sortState xmlns:xlrd2="http://schemas.microsoft.com/office/spreadsheetml/2017/richdata2" ref="A1:CD16">
    <sortCondition ref="A1:A16"/>
  </sortState>
  <tableColumns count="91">
    <tableColumn id="1" xr3:uid="{EA65048E-B1AD-6C4A-AC07-2BCBDF75A4A3}" name="University Name" totalsRowLabel="Total" headerRowDxfId="713" dataDxfId="712" totalsRowDxfId="711"/>
    <tableColumn id="3" xr3:uid="{4D9C28C0-356C-0241-9C26-B43BF4D13D4B}" name="PG Only" headerRowDxfId="710" dataDxfId="709" totalsRowDxfId="708"/>
    <tableColumn id="4" xr3:uid="{EFBB001F-E3DB-ED4B-BC0B-72905205F56D}" name="Confucius Institute" headerRowDxfId="707" dataDxfId="706" totalsRowDxfId="705"/>
    <tableColumn id="6" xr3:uid="{079F9905-9CAE-C946-9B09-0F6A87E5ED68}" name="HESA Numbers 2017/18" totalsRowFunction="custom" headerRowDxfId="704" dataDxfId="703" totalsRowDxfId="702">
      <totalsRowFormula>COUNT(D4:D16)</totalsRowFormula>
    </tableColumn>
    <tableColumn id="10" xr3:uid="{3A7BD7DC-1890-F34B-8049-6B3AF5612C5B}" name="HESA Numbers 2018/19" totalsRowFunction="custom" headerRowDxfId="701" dataDxfId="700" totalsRowDxfId="699">
      <totalsRowFormula>COUNT(E4:E16)</totalsRowFormula>
    </tableColumn>
    <tableColumn id="49" xr3:uid="{3D9575A4-DABB-774A-AADE-32AB59D73ADF}" name="HESA Numbers 2019/20" totalsRowFunction="custom" headerRowDxfId="698" dataDxfId="697" totalsRowDxfId="696">
      <totalsRowFormula>COUNT(F4:F16)</totalsRowFormula>
    </tableColumn>
    <tableColumn id="88" xr3:uid="{4509C879-8D13-F949-8798-FC524E523784}" name="Column47" totalsRowFunction="custom" headerRowDxfId="695" dataDxfId="694" totalsRowDxfId="693">
      <totalsRowFormula>COUNT(G4:G16)</totalsRowFormula>
    </tableColumn>
    <tableColumn id="9" xr3:uid="{0313D624-3BDA-EB43-BD0F-6AD9AF972C69}" name="Reply Received" headerRowDxfId="692" dataDxfId="691" totalsRowDxfId="690"/>
    <tableColumn id="91" xr3:uid="{2A2628FD-B2A1-B242-ADE6-8A2809B2F26F}" name="Column50" headerRowDxfId="689" dataDxfId="688" totalsRowDxfId="687"/>
    <tableColumn id="90" xr3:uid="{8B6BD032-CF44-AF47-8A57-BCD0F5D64538}" name="Column49" headerRowDxfId="686" dataDxfId="685" totalsRowDxfId="684"/>
    <tableColumn id="18" xr3:uid="{624510B1-F28C-4A45-87CE-D09786A6C424}" name="Column13" headerRowDxfId="683" dataDxfId="682" totalsRowDxfId="681"/>
    <tableColumn id="11" xr3:uid="{C19C2C72-D7F0-6E43-8BD0-C53E630BD790}" name="F/T Staff 2018/19" headerRowDxfId="680" dataDxfId="679" totalsRowDxfId="678"/>
    <tableColumn id="21" xr3:uid="{EB2DDA3E-20AA-2C4D-8126-8449B84CC0B8}" name="F/T Staff 2019/20" headerRowDxfId="677" dataDxfId="676" totalsRowDxfId="675"/>
    <tableColumn id="23" xr3:uid="{D4F7C65B-71A2-C144-958D-EF5B42CB9A76}" name="F/T Staff 2020/21" headerRowDxfId="674" dataDxfId="18" totalsRowDxfId="673"/>
    <tableColumn id="2" xr3:uid="{9DE14F52-2B91-B041-8283-2578B3EE51E9}" name="Column30" headerRowDxfId="672" dataDxfId="16" totalsRowDxfId="12"/>
    <tableColumn id="19" xr3:uid="{010F7062-8D63-EF4A-931E-0AE0955A0A27}" name="Column14" headerRowDxfId="671" dataDxfId="17" totalsRowDxfId="670"/>
    <tableColumn id="12" xr3:uid="{A9E7748D-DDB7-AD48-94F9-39880F6355D7}" name="P/T Staff 2018/19" headerRowDxfId="669" dataDxfId="668" totalsRowDxfId="667"/>
    <tableColumn id="22" xr3:uid="{D3F78487-70A2-1D4B-AD86-04562C8B6CB6}" name="P/T Staff 2019/20" headerRowDxfId="666" dataDxfId="665" totalsRowDxfId="664"/>
    <tableColumn id="36" xr3:uid="{9CDB30F4-B098-EE4D-AD74-B3379A86B429}" name="P/T Staff 2020/21" headerRowDxfId="663" dataDxfId="15" totalsRowDxfId="662"/>
    <tableColumn id="5" xr3:uid="{5D3BC1B1-50E7-404C-9918-F2CBB3D08CAB}" name="Column31" headerRowDxfId="661" dataDxfId="13" totalsRowDxfId="11"/>
    <tableColumn id="17" xr3:uid="{67FF6860-EED9-DC42-BABF-1DDC6023D6BE}" name="Column12" headerRowDxfId="660" dataDxfId="14" totalsRowDxfId="659"/>
    <tableColumn id="7" xr3:uid="{59EA6E31-8F8B-C141-9AEB-9EF31CF757EB}" name="Staff Total 2018/19" headerRowDxfId="658" dataDxfId="657" totalsRowDxfId="656"/>
    <tableColumn id="24" xr3:uid="{A84F55FA-C551-8B4B-9DAF-A56971B8AF7C}" name="Staff Total 2019/20" headerRowDxfId="655" dataDxfId="654" totalsRowDxfId="653">
      <calculatedColumnFormula>Table1911[[#This Row],[F/T Staff 2019/20]]+Table1911[[#This Row],[P/T Staff 2019/20]]</calculatedColumnFormula>
    </tableColumn>
    <tableColumn id="37" xr3:uid="{6D21D01D-2781-B040-BF9B-F4F7688DA444}" name="Staff Total 2020/21" headerRowDxfId="652" dataDxfId="651" totalsRowDxfId="650">
      <calculatedColumnFormula>Table1911[[#This Row],[F/T Staff 2020/21]]+Table1911[[#This Row],[P/T Staff 2020/21]]</calculatedColumnFormula>
    </tableColumn>
    <tableColumn id="73" xr3:uid="{12214AF4-887E-F440-9248-B1D008A0C926}" name="Column32" headerRowDxfId="649" dataDxfId="9" totalsRowDxfId="8"/>
    <tableColumn id="28" xr3:uid="{5D60626E-D03A-8540-A042-E6A003E4E0FD}" name="Column15" headerRowDxfId="648" dataDxfId="10" totalsRowDxfId="647"/>
    <tableColumn id="13" xr3:uid="{442353C4-0B6C-F14F-AB39-C990ADE7E958}" name="F/T UG Single H 2018/19" headerRowDxfId="646" dataDxfId="645" totalsRowDxfId="644"/>
    <tableColumn id="25" xr3:uid="{6B7C42E5-194C-574F-99D0-531A97A29DC3}" name="F/T UG Single H 2019/20" headerRowDxfId="643" dataDxfId="642" totalsRowDxfId="641"/>
    <tableColumn id="38" xr3:uid="{F82EA722-DF03-8A41-9B5F-36713F3A75BF}" name="F/T UG Single H 2020/21" headerRowDxfId="640" dataDxfId="639" totalsRowDxfId="638"/>
    <tableColumn id="74" xr3:uid="{3763A718-39BA-AF4F-A7D5-F385BB0CD4EE}" name="Column33" headerRowDxfId="637" dataDxfId="636" totalsRowDxfId="635"/>
    <tableColumn id="33" xr3:uid="{55183E42-D2DD-2D4A-9BE6-9370E4FB81CF}" name="Column19" headerRowDxfId="634" dataDxfId="633" totalsRowDxfId="632"/>
    <tableColumn id="57" xr3:uid="{F1E5233E-DE07-3D44-B32A-3C210AA183AF}" name="F/T UG Single H 2020/22" headerRowDxfId="631" dataDxfId="630" totalsRowDxfId="629"/>
    <tableColumn id="56" xr3:uid="{E81349F4-CA50-3C48-BDCF-23B8239088D7}" name="F/T UG Single H 2020/214" headerRowDxfId="628" dataDxfId="627" totalsRowDxfId="626"/>
    <tableColumn id="55" xr3:uid="{DA3C9C4D-464E-4F40-B82F-B96CE942C6D9}" name="F/T UG Single H 2020/215" headerRowDxfId="625" dataDxfId="624" totalsRowDxfId="623"/>
    <tableColumn id="75" xr3:uid="{FF86EEF8-AD6A-A341-8AA1-FFE7FF0E98DC}" name="Column34" headerRowDxfId="622" dataDxfId="621" totalsRowDxfId="620"/>
    <tableColumn id="30" xr3:uid="{384E3AFF-0A79-884B-9386-4EC1CA95E0CF}" name="Column16" headerRowDxfId="619" dataDxfId="618" totalsRowDxfId="617"/>
    <tableColumn id="14" xr3:uid="{6C411BA0-51A2-3F4E-AF7D-EC55A623A98B}" name="F/T UG Joint H 2018/19" headerRowDxfId="616" dataDxfId="615" totalsRowDxfId="614"/>
    <tableColumn id="26" xr3:uid="{60B16A7E-DCCA-F54E-8923-F40CBD6AD08E}" name="F/T UG Joint H 2019/20" headerRowDxfId="613" dataDxfId="612" totalsRowDxfId="611"/>
    <tableColumn id="39" xr3:uid="{FB8FEFB6-B8AF-F84F-8212-D3702A92A83F}" name="F/T UG Joint H 2020/21" headerRowDxfId="610" dataDxfId="609" totalsRowDxfId="608"/>
    <tableColumn id="76" xr3:uid="{713389F0-D491-3A48-8EA3-7743758330AF}" name="Column35" headerRowDxfId="607" dataDxfId="606" totalsRowDxfId="605"/>
    <tableColumn id="40" xr3:uid="{A57503D1-2073-5A49-AE98-BD7822EC8E9E}" name="Column20" headerRowDxfId="604" dataDxfId="603" totalsRowDxfId="602"/>
    <tableColumn id="60" xr3:uid="{1F457C73-A093-E649-B671-6AA5B1BB6DC0}" name="Column3" headerRowDxfId="601" dataDxfId="600" totalsRowDxfId="599"/>
    <tableColumn id="59" xr3:uid="{D794DB5E-7CCA-5F4E-A963-60893A9ADA64}" name="Column2" headerRowDxfId="598" dataDxfId="597" totalsRowDxfId="596"/>
    <tableColumn id="58" xr3:uid="{11DD9593-65B9-D147-B3D0-0987468EDCD6}" name="Column1" headerRowDxfId="595" dataDxfId="594" totalsRowDxfId="593"/>
    <tableColumn id="77" xr3:uid="{EA81115E-4860-FA40-A738-CE912A844F55}" name="Column36" headerRowDxfId="592" dataDxfId="591" totalsRowDxfId="590"/>
    <tableColumn id="44" xr3:uid="{20E2AE29-9B71-3541-AF1B-1DE15F703B6D}" name="Column23" headerRowDxfId="589" dataDxfId="588" totalsRowDxfId="587"/>
    <tableColumn id="54" xr3:uid="{FC5F057D-BF7A-AE4D-91A4-8B69ECE9F42B}" name="Total UG Students 2018/19" headerRowDxfId="586" dataDxfId="585" totalsRowDxfId="584">
      <calculatedColumnFormula>Table1911[[#This Row],[F/T UG Single H 2018/19]]+Table1911[[#This Row],[F/T UG Joint H 2018/19]]</calculatedColumnFormula>
    </tableColumn>
    <tableColumn id="53" xr3:uid="{0C992279-79C8-B945-AA90-B2794E7D2FB4}" name="Total UG Students 2019/20" headerRowDxfId="583" dataDxfId="582" totalsRowDxfId="581">
      <calculatedColumnFormula>Table1911[[#This Row],[F/T UG Single H 2019/20]]+Table1911[[#This Row],[F/T UG Joint H 2019/20]]</calculatedColumnFormula>
    </tableColumn>
    <tableColumn id="52" xr3:uid="{32F808AF-5DF7-564C-BED3-DE20C365E8D5}" name="Total UG Students 2020/21" headerRowDxfId="580" dataDxfId="7" totalsRowDxfId="579">
      <calculatedColumnFormula>Table1911[[#This Row],[F/T UG Single H 2020/21]]+Table1911[[#This Row],[F/T UG Joint H 2020/21]]</calculatedColumnFormula>
    </tableColumn>
    <tableColumn id="78" xr3:uid="{7E952346-F1E4-7C44-A280-C629CCD64178}" name="Column37" headerRowDxfId="578" dataDxfId="5" totalsRowDxfId="4"/>
    <tableColumn id="50" xr3:uid="{08AC1618-65F7-EC49-AA5C-EB925A0A1DE0}" name="All credit bearing Yr 1 2020/21" headerRowDxfId="577" dataDxfId="6" totalsRowDxfId="576"/>
    <tableColumn id="79" xr3:uid="{1C66AE8E-050F-B74A-B990-8020F711FA3F}" name="Column38" headerRowDxfId="575" dataDxfId="574" totalsRowDxfId="573"/>
    <tableColumn id="51" xr3:uid="{F15808D4-2E9B-BD40-889D-08114D6D6CF1}" name="All non credit bearing all yrs 2020/21" headerRowDxfId="572" dataDxfId="571" totalsRowDxfId="570"/>
    <tableColumn id="80" xr3:uid="{496E1588-10D2-9F47-A234-7B70840C61C4}" name="Column39" headerRowDxfId="569" dataDxfId="568" totalsRowDxfId="567"/>
    <tableColumn id="31" xr3:uid="{D8849DB1-2E02-1C48-892C-6D1894336815}" name="Column17" headerRowDxfId="566" dataDxfId="565" totalsRowDxfId="564"/>
    <tableColumn id="15" xr3:uid="{4761BBFC-2F97-5947-8D56-331FA1F7E279}" name="F/T Taught PG 2018/19" headerRowDxfId="563" dataDxfId="562" totalsRowDxfId="561"/>
    <tableColumn id="27" xr3:uid="{5AF96619-38F3-024A-82ED-EC65BDDC0D0C}" name="F/T Taught PG 2019/20" headerRowDxfId="560" dataDxfId="559" totalsRowDxfId="558"/>
    <tableColumn id="47" xr3:uid="{72C3A394-D967-9041-86EA-1ED75E627882}" name="F/T Taught PG 2020/21" headerRowDxfId="557" dataDxfId="556" totalsRowDxfId="555"/>
    <tableColumn id="81" xr3:uid="{1BD1F682-A441-D94F-B692-EB153E8B0F4F}" name="Column40" headerRowDxfId="554" dataDxfId="553" totalsRowDxfId="552"/>
    <tableColumn id="42" xr3:uid="{604B138B-BA22-1F4F-874B-77D4C9D51B37}" name="Column21" headerRowDxfId="551" dataDxfId="550" totalsRowDxfId="549"/>
    <tableColumn id="61" xr3:uid="{CC13CD14-A21F-7744-8A12-EC2366B01E33}" name="Column4" headerRowDxfId="548" dataDxfId="547" totalsRowDxfId="546"/>
    <tableColumn id="63" xr3:uid="{C4EF9843-A3AD-9B45-97DA-BF3528619CE8}" name="Column6" headerRowDxfId="545" dataDxfId="544" totalsRowDxfId="543"/>
    <tableColumn id="62" xr3:uid="{1969F94A-E192-ED49-BEF3-765AA9DEA960}" name="Column5" headerRowDxfId="542" dataDxfId="541" totalsRowDxfId="540"/>
    <tableColumn id="82" xr3:uid="{A7720863-7C71-6B49-BC28-C1CD4F6504E4}" name="Column41" headerRowDxfId="539" dataDxfId="538" totalsRowDxfId="537"/>
    <tableColumn id="45" xr3:uid="{CC52D57B-87DD-AA49-9BCF-63B8737114C4}" name="Column24" headerRowDxfId="536" dataDxfId="535" totalsRowDxfId="534"/>
    <tableColumn id="66" xr3:uid="{A9850A8F-4BA6-164E-A3F1-738068B8ECBF}" name="Column9" headerRowDxfId="533" dataDxfId="532" totalsRowDxfId="531"/>
    <tableColumn id="65" xr3:uid="{EB2FD1E2-123A-124D-BB3B-D153B0FA5B2D}" name="Column8" headerRowDxfId="530" dataDxfId="529" totalsRowDxfId="528"/>
    <tableColumn id="64" xr3:uid="{865B7A72-1710-244F-86A8-7CFB0C9E0CEF}" name="Column7" headerRowDxfId="527" dataDxfId="526" totalsRowDxfId="525"/>
    <tableColumn id="83" xr3:uid="{C67E57BD-5ACD-E44D-8808-DC435804B958}" name="Column42" headerRowDxfId="524" dataDxfId="523" totalsRowDxfId="522"/>
    <tableColumn id="32" xr3:uid="{A4FCAF56-B023-094C-9F11-7F1A58B0C377}" name="Column18" headerRowDxfId="521" dataDxfId="520" totalsRowDxfId="519"/>
    <tableColumn id="16" xr3:uid="{87E85E50-0EBA-A648-A0D5-A6C8E62302E5}" name="F/T PhD 2018/19" headerRowDxfId="518" dataDxfId="517" totalsRowDxfId="516"/>
    <tableColumn id="29" xr3:uid="{0942613D-7BBE-264F-8F7A-2CCCE0A96BF1}" name="F/T PhD 2019/20" headerRowDxfId="515" dataDxfId="514" totalsRowDxfId="513"/>
    <tableColumn id="46" xr3:uid="{F2516563-029B-1E41-B6F5-65E2547A672B}" name="F/T PhD 2020/21" headerRowDxfId="512" dataDxfId="511" totalsRowDxfId="510"/>
    <tableColumn id="84" xr3:uid="{2DE2B7C6-A450-C84E-927B-1FFD3EDFC742}" name="Column43" headerRowDxfId="509" dataDxfId="508" totalsRowDxfId="507"/>
    <tableColumn id="43" xr3:uid="{F8C13E5A-D246-6048-B897-9E7663CCB05C}" name="Column22" headerRowDxfId="506" dataDxfId="505" totalsRowDxfId="504"/>
    <tableColumn id="20" xr3:uid="{559D2D50-061D-8547-82A2-0D407E21C26D}" name="P/T PhD 2018/19" headerRowDxfId="503" dataDxfId="502" totalsRowDxfId="501"/>
    <tableColumn id="34" xr3:uid="{8FC25C79-B9A9-BB4E-BBD9-CD5F6625F5A6}" name="P/T PhD 2019/20" headerRowDxfId="500" dataDxfId="499" totalsRowDxfId="498"/>
    <tableColumn id="41" xr3:uid="{445FFEE0-BB43-6B4A-B04A-B8BAA4A068A0}" name="P/T PhD 2020/21" headerRowDxfId="497" dataDxfId="496" totalsRowDxfId="495"/>
    <tableColumn id="85" xr3:uid="{B1EC3B54-3240-0249-BC5E-52B5F856A7D4}" name="Column44" headerRowDxfId="494" dataDxfId="493" totalsRowDxfId="492"/>
    <tableColumn id="48" xr3:uid="{DA734323-7A59-CD49-B079-F29BE4B7A934}" name="Column25" headerRowDxfId="491" dataDxfId="490" totalsRowDxfId="489"/>
    <tableColumn id="8" xr3:uid="{F8EAFE7A-C012-B94F-B3DB-96B1A87D1098}" name="Total Students 2018/19" headerRowDxfId="488" dataDxfId="487" totalsRowDxfId="486"/>
    <tableColumn id="35" xr3:uid="{214D7A5D-5C23-1F48-A027-865133F987F2}" name="Total Students 2019/20" headerRowDxfId="485" dataDxfId="484" totalsRowDxfId="483"/>
    <tableColumn id="67" xr3:uid="{A51EA009-E84B-6B48-A349-B586E0FAF2FA}" name="Column10" headerRowDxfId="482" dataDxfId="481" totalsRowDxfId="480"/>
    <tableColumn id="86" xr3:uid="{50AB5A6A-71F5-5642-85D7-B1CEF9AA2531}" name="Column45" headerRowDxfId="479" dataDxfId="478" totalsRowDxfId="477"/>
    <tableColumn id="72" xr3:uid="{F1ECCC95-AA9D-3643-BBF2-6ED34F9E7EB6}" name="Column29" headerRowDxfId="476" dataDxfId="475" totalsRowDxfId="474"/>
    <tableColumn id="71" xr3:uid="{9045BCF7-C542-614F-B819-888A6886C32E}" name="Column28" headerRowDxfId="473" dataDxfId="472" totalsRowDxfId="471"/>
    <tableColumn id="70" xr3:uid="{212EE4BE-A85A-B944-A1C7-F89E816253BC}" name="Column27" headerRowDxfId="470" dataDxfId="469" totalsRowDxfId="468"/>
    <tableColumn id="69" xr3:uid="{11FAD600-FED2-E84F-AE62-E21B5C4DD89C}" name="Column26" headerRowDxfId="467" dataDxfId="3" totalsRowDxfId="466"/>
    <tableColumn id="87" xr3:uid="{E7B724BF-79F1-7A48-9BD3-5F0392E73793}" name="Column46" totalsRowFunction="custom" headerRowDxfId="465" dataDxfId="1" totalsRowDxfId="0">
      <totalsRowFormula>COUNT(CK4:CK16)</totalsRowFormula>
    </tableColumn>
    <tableColumn id="68" xr3:uid="{1948EA26-CE03-B14E-AC7A-29CC61B52586}" name="Column11" headerRowDxfId="464" dataDxfId="2" totalsRowDxfId="463"/>
    <tableColumn id="89" xr3:uid="{911AC162-DA39-CB49-896D-E64AA3B2271A}" name="Column48" headerRowDxfId="462" dataDxfId="461" totalsRowDxfId="46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AC112-C151-794A-8F0B-7070DEC9D5CA}">
  <dimension ref="A1:E437"/>
  <sheetViews>
    <sheetView zoomScale="130" zoomScaleNormal="130" workbookViewId="0">
      <pane xSplit="3" ySplit="4" topLeftCell="D5" activePane="bottomRight" state="frozen"/>
      <selection pane="topRight" activeCell="D1" sqref="D1"/>
      <selection pane="bottomLeft" activeCell="A5" sqref="A5"/>
      <selection pane="bottomRight" activeCell="D388" sqref="D388"/>
    </sheetView>
  </sheetViews>
  <sheetFormatPr baseColWidth="10" defaultRowHeight="15" customHeight="1" x14ac:dyDescent="0.15"/>
  <cols>
    <col min="1" max="1" width="25.83203125" style="111" customWidth="1"/>
    <col min="2" max="2" width="4.6640625" style="111" customWidth="1"/>
    <col min="3" max="3" width="9" style="111" customWidth="1"/>
    <col min="4" max="4" width="53.1640625" style="111" customWidth="1"/>
    <col min="5" max="5" width="54.5" style="111" customWidth="1"/>
    <col min="6" max="16384" width="10.83203125" style="111"/>
  </cols>
  <sheetData>
    <row r="1" spans="1:5" s="128" customFormat="1" ht="32" customHeight="1" x14ac:dyDescent="0.15">
      <c r="A1" s="129" t="s">
        <v>570</v>
      </c>
      <c r="B1" s="129" t="s">
        <v>569</v>
      </c>
      <c r="C1" s="129" t="s">
        <v>8</v>
      </c>
      <c r="D1" s="129" t="s">
        <v>568</v>
      </c>
      <c r="E1" s="129" t="s">
        <v>567</v>
      </c>
    </row>
    <row r="2" spans="1:5" ht="15" customHeight="1" x14ac:dyDescent="0.15">
      <c r="A2" s="115"/>
      <c r="B2" s="115">
        <f>COUNT(B3:B425)</f>
        <v>9</v>
      </c>
      <c r="C2" s="115">
        <f>COUNT(C3:C425)</f>
        <v>23</v>
      </c>
      <c r="D2" s="116" t="s">
        <v>566</v>
      </c>
      <c r="E2" s="113"/>
    </row>
    <row r="3" spans="1:5" ht="15" customHeight="1" x14ac:dyDescent="0.15">
      <c r="A3" s="115"/>
      <c r="B3" s="115"/>
      <c r="C3" s="115"/>
      <c r="D3" s="120" t="s">
        <v>565</v>
      </c>
      <c r="E3" s="113"/>
    </row>
    <row r="4" spans="1:5" ht="15" customHeight="1" x14ac:dyDescent="0.15">
      <c r="A4" s="115"/>
      <c r="B4" s="115"/>
      <c r="C4" s="115"/>
      <c r="D4" s="127" t="s">
        <v>564</v>
      </c>
      <c r="E4" s="113"/>
    </row>
    <row r="5" spans="1:5" ht="15" customHeight="1" x14ac:dyDescent="0.15">
      <c r="A5" s="115"/>
      <c r="B5" s="115"/>
      <c r="C5" s="115"/>
      <c r="D5" s="115"/>
      <c r="E5" s="113"/>
    </row>
    <row r="6" spans="1:5" ht="15" customHeight="1" x14ac:dyDescent="0.15">
      <c r="A6" s="115" t="s">
        <v>29</v>
      </c>
      <c r="B6" s="115" t="s">
        <v>6</v>
      </c>
      <c r="C6" s="115">
        <v>1</v>
      </c>
      <c r="D6" s="115" t="s">
        <v>28</v>
      </c>
      <c r="E6" s="113" t="s">
        <v>563</v>
      </c>
    </row>
    <row r="7" spans="1:5" ht="15" customHeight="1" x14ac:dyDescent="0.15">
      <c r="A7" s="115"/>
      <c r="B7" s="115"/>
      <c r="C7" s="115"/>
      <c r="D7" s="115"/>
      <c r="E7" s="113"/>
    </row>
    <row r="8" spans="1:5" ht="15" customHeight="1" x14ac:dyDescent="0.15">
      <c r="A8" s="115" t="s">
        <v>30</v>
      </c>
      <c r="B8" s="115" t="s">
        <v>6</v>
      </c>
      <c r="C8" s="115" t="s">
        <v>6</v>
      </c>
      <c r="D8" s="117" t="s">
        <v>562</v>
      </c>
      <c r="E8" s="113" t="s">
        <v>32</v>
      </c>
    </row>
    <row r="9" spans="1:5" ht="15" customHeight="1" x14ac:dyDescent="0.15">
      <c r="A9" s="115" t="s">
        <v>30</v>
      </c>
      <c r="B9" s="115"/>
      <c r="C9" s="115"/>
      <c r="D9" s="117" t="s">
        <v>561</v>
      </c>
      <c r="E9" s="113"/>
    </row>
    <row r="10" spans="1:5" ht="15" customHeight="1" x14ac:dyDescent="0.15">
      <c r="A10" s="115" t="s">
        <v>30</v>
      </c>
      <c r="B10" s="115"/>
      <c r="C10" s="115"/>
      <c r="D10" s="117" t="s">
        <v>560</v>
      </c>
      <c r="E10" s="113"/>
    </row>
    <row r="11" spans="1:5" ht="15" customHeight="1" x14ac:dyDescent="0.15">
      <c r="A11" s="115" t="s">
        <v>30</v>
      </c>
      <c r="B11" s="115"/>
      <c r="C11" s="115"/>
      <c r="D11" s="117" t="s">
        <v>559</v>
      </c>
      <c r="E11" s="113"/>
    </row>
    <row r="12" spans="1:5" ht="15" customHeight="1" x14ac:dyDescent="0.15">
      <c r="A12" s="115" t="s">
        <v>30</v>
      </c>
      <c r="B12" s="115"/>
      <c r="C12" s="115"/>
      <c r="D12" s="114" t="s">
        <v>558</v>
      </c>
      <c r="E12" s="113"/>
    </row>
    <row r="13" spans="1:5" ht="15" customHeight="1" x14ac:dyDescent="0.15">
      <c r="A13" s="115"/>
      <c r="B13" s="115"/>
      <c r="C13" s="115"/>
      <c r="D13" s="113"/>
      <c r="E13" s="113"/>
    </row>
    <row r="14" spans="1:5" ht="15" customHeight="1" x14ac:dyDescent="0.15">
      <c r="A14" s="115" t="s">
        <v>31</v>
      </c>
      <c r="B14" s="115" t="s">
        <v>6</v>
      </c>
      <c r="C14" s="115">
        <v>1</v>
      </c>
      <c r="D14" s="125" t="s">
        <v>521</v>
      </c>
      <c r="E14" s="113" t="s">
        <v>557</v>
      </c>
    </row>
    <row r="15" spans="1:5" ht="15" customHeight="1" x14ac:dyDescent="0.15">
      <c r="A15" s="115" t="s">
        <v>31</v>
      </c>
      <c r="B15" s="115"/>
      <c r="C15" s="115"/>
      <c r="D15" s="125" t="s">
        <v>556</v>
      </c>
      <c r="E15" s="113"/>
    </row>
    <row r="16" spans="1:5" ht="15" customHeight="1" x14ac:dyDescent="0.15">
      <c r="A16" s="115" t="s">
        <v>31</v>
      </c>
      <c r="B16" s="115"/>
      <c r="C16" s="115"/>
      <c r="D16" s="125" t="s">
        <v>555</v>
      </c>
      <c r="E16" s="113"/>
    </row>
    <row r="17" spans="1:5" ht="15" customHeight="1" x14ac:dyDescent="0.15">
      <c r="A17" s="115" t="s">
        <v>31</v>
      </c>
      <c r="B17" s="115"/>
      <c r="C17" s="115"/>
      <c r="D17" s="125" t="s">
        <v>493</v>
      </c>
      <c r="E17" s="113"/>
    </row>
    <row r="18" spans="1:5" ht="15" customHeight="1" x14ac:dyDescent="0.15">
      <c r="A18" s="115" t="s">
        <v>31</v>
      </c>
      <c r="B18" s="115"/>
      <c r="C18" s="115"/>
      <c r="D18" s="125" t="s">
        <v>554</v>
      </c>
      <c r="E18" s="113"/>
    </row>
    <row r="19" spans="1:5" ht="15" customHeight="1" x14ac:dyDescent="0.15">
      <c r="A19" s="115" t="s">
        <v>31</v>
      </c>
      <c r="B19" s="115"/>
      <c r="C19" s="115"/>
      <c r="D19" s="125" t="s">
        <v>553</v>
      </c>
      <c r="E19" s="113"/>
    </row>
    <row r="20" spans="1:5" ht="15" customHeight="1" x14ac:dyDescent="0.15">
      <c r="A20" s="115" t="s">
        <v>31</v>
      </c>
      <c r="B20" s="115"/>
      <c r="C20" s="115"/>
      <c r="D20" s="125" t="s">
        <v>552</v>
      </c>
      <c r="E20" s="113"/>
    </row>
    <row r="21" spans="1:5" ht="15" customHeight="1" x14ac:dyDescent="0.15">
      <c r="A21" s="115" t="s">
        <v>31</v>
      </c>
      <c r="B21" s="115"/>
      <c r="C21" s="115"/>
      <c r="D21" s="114" t="s">
        <v>551</v>
      </c>
      <c r="E21" s="113"/>
    </row>
    <row r="22" spans="1:5" ht="15" customHeight="1" x14ac:dyDescent="0.15">
      <c r="A22" s="115" t="s">
        <v>31</v>
      </c>
      <c r="B22" s="115"/>
      <c r="C22" s="115"/>
      <c r="D22" s="125" t="s">
        <v>550</v>
      </c>
      <c r="E22" s="113"/>
    </row>
    <row r="23" spans="1:5" ht="15" customHeight="1" x14ac:dyDescent="0.15">
      <c r="A23" s="115" t="s">
        <v>31</v>
      </c>
      <c r="B23" s="115"/>
      <c r="C23" s="115"/>
      <c r="D23" s="125" t="s">
        <v>549</v>
      </c>
      <c r="E23" s="113"/>
    </row>
    <row r="24" spans="1:5" ht="15" customHeight="1" x14ac:dyDescent="0.15">
      <c r="A24" s="115" t="s">
        <v>31</v>
      </c>
      <c r="B24" s="115"/>
      <c r="C24" s="115"/>
      <c r="D24" s="125" t="s">
        <v>548</v>
      </c>
      <c r="E24" s="113"/>
    </row>
    <row r="25" spans="1:5" ht="15" customHeight="1" x14ac:dyDescent="0.15">
      <c r="A25" s="115" t="s">
        <v>31</v>
      </c>
      <c r="B25" s="115"/>
      <c r="C25" s="115"/>
      <c r="D25" s="117" t="s">
        <v>547</v>
      </c>
      <c r="E25" s="113"/>
    </row>
    <row r="26" spans="1:5" ht="15" customHeight="1" x14ac:dyDescent="0.15">
      <c r="A26" s="115" t="s">
        <v>31</v>
      </c>
      <c r="B26" s="115"/>
      <c r="C26" s="115"/>
      <c r="D26" s="114" t="s">
        <v>546</v>
      </c>
      <c r="E26" s="113"/>
    </row>
    <row r="27" spans="1:5" ht="15" customHeight="1" x14ac:dyDescent="0.15">
      <c r="A27" s="115" t="s">
        <v>31</v>
      </c>
      <c r="B27" s="115"/>
      <c r="C27" s="115"/>
      <c r="D27" s="125" t="s">
        <v>545</v>
      </c>
      <c r="E27" s="113"/>
    </row>
    <row r="28" spans="1:5" ht="15" customHeight="1" x14ac:dyDescent="0.15">
      <c r="A28" s="115" t="s">
        <v>31</v>
      </c>
      <c r="B28" s="115"/>
      <c r="C28" s="115"/>
      <c r="D28" s="125" t="s">
        <v>544</v>
      </c>
      <c r="E28" s="113"/>
    </row>
    <row r="29" spans="1:5" ht="15" customHeight="1" x14ac:dyDescent="0.15">
      <c r="A29" s="115" t="s">
        <v>31</v>
      </c>
      <c r="B29" s="115"/>
      <c r="C29" s="115"/>
      <c r="D29" s="125" t="s">
        <v>543</v>
      </c>
      <c r="E29" s="113"/>
    </row>
    <row r="30" spans="1:5" ht="15" customHeight="1" x14ac:dyDescent="0.15">
      <c r="A30" s="115" t="s">
        <v>31</v>
      </c>
      <c r="B30" s="115"/>
      <c r="C30" s="115"/>
      <c r="D30" s="114" t="s">
        <v>542</v>
      </c>
      <c r="E30" s="113"/>
    </row>
    <row r="31" spans="1:5" ht="15" customHeight="1" x14ac:dyDescent="0.15">
      <c r="A31" s="115" t="s">
        <v>31</v>
      </c>
      <c r="B31" s="115"/>
      <c r="C31" s="115"/>
      <c r="D31" s="114" t="s">
        <v>541</v>
      </c>
      <c r="E31" s="113"/>
    </row>
    <row r="32" spans="1:5" ht="15" customHeight="1" x14ac:dyDescent="0.15">
      <c r="A32" s="115" t="s">
        <v>31</v>
      </c>
      <c r="B32" s="115"/>
      <c r="C32" s="115"/>
      <c r="D32" s="125" t="s">
        <v>540</v>
      </c>
      <c r="E32" s="113"/>
    </row>
    <row r="33" spans="1:5" ht="15" customHeight="1" x14ac:dyDescent="0.15">
      <c r="A33" s="115" t="s">
        <v>31</v>
      </c>
      <c r="B33" s="115"/>
      <c r="C33" s="115"/>
      <c r="D33" s="125" t="s">
        <v>539</v>
      </c>
      <c r="E33" s="113"/>
    </row>
    <row r="34" spans="1:5" ht="15" customHeight="1" x14ac:dyDescent="0.15">
      <c r="A34" s="115" t="s">
        <v>31</v>
      </c>
      <c r="B34" s="115"/>
      <c r="C34" s="115"/>
      <c r="D34" s="125" t="s">
        <v>538</v>
      </c>
      <c r="E34" s="113"/>
    </row>
    <row r="35" spans="1:5" ht="15" customHeight="1" x14ac:dyDescent="0.15">
      <c r="A35" s="115" t="s">
        <v>31</v>
      </c>
      <c r="B35" s="115"/>
      <c r="C35" s="115"/>
      <c r="D35" s="117" t="s">
        <v>325</v>
      </c>
      <c r="E35" s="113"/>
    </row>
    <row r="36" spans="1:5" ht="15" customHeight="1" x14ac:dyDescent="0.15">
      <c r="A36" s="115" t="s">
        <v>31</v>
      </c>
      <c r="B36" s="115"/>
      <c r="C36" s="115"/>
      <c r="D36" s="125" t="s">
        <v>386</v>
      </c>
      <c r="E36" s="113"/>
    </row>
    <row r="37" spans="1:5" ht="15" customHeight="1" x14ac:dyDescent="0.15">
      <c r="A37" s="115" t="s">
        <v>31</v>
      </c>
      <c r="B37" s="115"/>
      <c r="C37" s="115"/>
      <c r="D37" s="125" t="s">
        <v>513</v>
      </c>
      <c r="E37" s="113"/>
    </row>
    <row r="38" spans="1:5" ht="15" customHeight="1" x14ac:dyDescent="0.15">
      <c r="A38" s="115" t="s">
        <v>31</v>
      </c>
      <c r="B38" s="115"/>
      <c r="C38" s="115"/>
      <c r="D38" s="125" t="s">
        <v>385</v>
      </c>
      <c r="E38" s="113"/>
    </row>
    <row r="39" spans="1:5" ht="15" customHeight="1" x14ac:dyDescent="0.15">
      <c r="A39" s="115" t="s">
        <v>31</v>
      </c>
      <c r="B39" s="115"/>
      <c r="C39" s="115"/>
      <c r="D39" s="114" t="s">
        <v>225</v>
      </c>
      <c r="E39" s="113"/>
    </row>
    <row r="40" spans="1:5" ht="15" customHeight="1" x14ac:dyDescent="0.15">
      <c r="A40" s="115" t="s">
        <v>31</v>
      </c>
      <c r="B40" s="115"/>
      <c r="C40" s="115"/>
      <c r="D40" s="114" t="s">
        <v>224</v>
      </c>
      <c r="E40" s="113"/>
    </row>
    <row r="41" spans="1:5" ht="15" customHeight="1" x14ac:dyDescent="0.15">
      <c r="A41" s="115" t="s">
        <v>31</v>
      </c>
      <c r="B41" s="115"/>
      <c r="C41" s="115"/>
      <c r="D41" s="117" t="s">
        <v>537</v>
      </c>
      <c r="E41" s="113"/>
    </row>
    <row r="42" spans="1:5" ht="15" customHeight="1" x14ac:dyDescent="0.15">
      <c r="A42" s="115" t="s">
        <v>31</v>
      </c>
      <c r="B42" s="115"/>
      <c r="C42" s="115"/>
      <c r="D42" s="114" t="s">
        <v>536</v>
      </c>
      <c r="E42" s="113"/>
    </row>
    <row r="43" spans="1:5" ht="15" customHeight="1" x14ac:dyDescent="0.15">
      <c r="A43" s="115"/>
      <c r="B43" s="115"/>
      <c r="C43" s="115"/>
      <c r="D43" s="114"/>
      <c r="E43" s="113"/>
    </row>
    <row r="44" spans="1:5" ht="15" customHeight="1" x14ac:dyDescent="0.15">
      <c r="A44" s="115" t="s">
        <v>61</v>
      </c>
      <c r="B44" s="115" t="s">
        <v>6</v>
      </c>
      <c r="C44" s="115" t="s">
        <v>6</v>
      </c>
      <c r="D44" s="114" t="s">
        <v>243</v>
      </c>
      <c r="E44" s="113" t="s">
        <v>535</v>
      </c>
    </row>
    <row r="45" spans="1:5" ht="15" customHeight="1" x14ac:dyDescent="0.15">
      <c r="A45" s="115" t="s">
        <v>61</v>
      </c>
      <c r="B45" s="115"/>
      <c r="C45" s="115"/>
      <c r="D45" s="114" t="s">
        <v>534</v>
      </c>
      <c r="E45" s="113"/>
    </row>
    <row r="46" spans="1:5" ht="15" customHeight="1" x14ac:dyDescent="0.15">
      <c r="A46" s="115" t="s">
        <v>61</v>
      </c>
      <c r="B46" s="115"/>
      <c r="C46" s="115"/>
      <c r="D46" s="114" t="s">
        <v>533</v>
      </c>
      <c r="E46" s="113"/>
    </row>
    <row r="47" spans="1:5" ht="15" customHeight="1" x14ac:dyDescent="0.15">
      <c r="A47" s="115" t="s">
        <v>61</v>
      </c>
      <c r="B47" s="115"/>
      <c r="C47" s="115"/>
      <c r="D47" s="114" t="s">
        <v>532</v>
      </c>
      <c r="E47" s="113"/>
    </row>
    <row r="48" spans="1:5" ht="15" customHeight="1" x14ac:dyDescent="0.15">
      <c r="A48" s="115" t="s">
        <v>61</v>
      </c>
      <c r="B48" s="115"/>
      <c r="C48" s="115"/>
      <c r="D48" s="114" t="s">
        <v>531</v>
      </c>
      <c r="E48" s="113"/>
    </row>
    <row r="49" spans="1:5" ht="15" customHeight="1" x14ac:dyDescent="0.15">
      <c r="A49" s="115"/>
      <c r="B49" s="115"/>
      <c r="C49" s="115"/>
      <c r="D49" s="114"/>
      <c r="E49" s="113"/>
    </row>
    <row r="50" spans="1:5" ht="15" customHeight="1" x14ac:dyDescent="0.15">
      <c r="A50" s="121" t="s">
        <v>530</v>
      </c>
      <c r="B50" s="115">
        <v>1</v>
      </c>
      <c r="C50" s="115" t="s">
        <v>6</v>
      </c>
      <c r="D50" s="116"/>
      <c r="E50" s="125" t="s">
        <v>529</v>
      </c>
    </row>
    <row r="51" spans="1:5" ht="15" customHeight="1" x14ac:dyDescent="0.15">
      <c r="A51" s="115"/>
      <c r="B51" s="115"/>
      <c r="C51" s="115"/>
      <c r="D51" s="116"/>
      <c r="E51" s="114"/>
    </row>
    <row r="52" spans="1:5" ht="15" customHeight="1" x14ac:dyDescent="0.15">
      <c r="A52" s="115" t="s">
        <v>62</v>
      </c>
      <c r="B52" s="115">
        <v>1</v>
      </c>
      <c r="C52" s="115" t="s">
        <v>6</v>
      </c>
      <c r="D52" s="114"/>
      <c r="E52" s="113" t="s">
        <v>60</v>
      </c>
    </row>
    <row r="53" spans="1:5" ht="15" customHeight="1" x14ac:dyDescent="0.15">
      <c r="A53" s="115"/>
      <c r="B53" s="115"/>
      <c r="C53" s="115"/>
      <c r="D53" s="114"/>
      <c r="E53" s="113"/>
    </row>
    <row r="54" spans="1:5" ht="15" customHeight="1" x14ac:dyDescent="0.15">
      <c r="A54" s="115" t="s">
        <v>63</v>
      </c>
      <c r="B54" s="115" t="s">
        <v>6</v>
      </c>
      <c r="C54" s="115" t="s">
        <v>6</v>
      </c>
      <c r="D54" s="119" t="s">
        <v>64</v>
      </c>
      <c r="E54" s="113" t="s">
        <v>528</v>
      </c>
    </row>
    <row r="55" spans="1:5" ht="15" customHeight="1" x14ac:dyDescent="0.15">
      <c r="A55" s="115" t="s">
        <v>63</v>
      </c>
      <c r="B55" s="118"/>
      <c r="C55" s="118"/>
      <c r="D55" s="118"/>
      <c r="E55" s="113" t="s">
        <v>527</v>
      </c>
    </row>
    <row r="56" spans="1:5" ht="15" customHeight="1" x14ac:dyDescent="0.15">
      <c r="A56" s="115" t="s">
        <v>63</v>
      </c>
      <c r="B56" s="115"/>
      <c r="C56" s="115"/>
      <c r="D56" s="116"/>
      <c r="E56" s="113" t="s">
        <v>526</v>
      </c>
    </row>
    <row r="57" spans="1:5" ht="15" customHeight="1" x14ac:dyDescent="0.15">
      <c r="A57" s="115"/>
      <c r="B57" s="115"/>
      <c r="C57" s="115"/>
      <c r="D57" s="116"/>
      <c r="E57" s="113"/>
    </row>
    <row r="58" spans="1:5" ht="15" customHeight="1" x14ac:dyDescent="0.15">
      <c r="A58" s="121" t="s">
        <v>525</v>
      </c>
      <c r="B58" s="115" t="s">
        <v>6</v>
      </c>
      <c r="C58" s="115" t="s">
        <v>6</v>
      </c>
      <c r="D58" s="124" t="s">
        <v>524</v>
      </c>
      <c r="E58" s="113"/>
    </row>
    <row r="59" spans="1:5" ht="15" customHeight="1" x14ac:dyDescent="0.15">
      <c r="A59" s="115"/>
      <c r="B59" s="115"/>
      <c r="C59" s="115"/>
      <c r="D59" s="115"/>
      <c r="E59" s="113"/>
    </row>
    <row r="60" spans="1:5" ht="15" customHeight="1" x14ac:dyDescent="0.15">
      <c r="A60" s="115" t="s">
        <v>65</v>
      </c>
      <c r="B60" s="115" t="s">
        <v>6</v>
      </c>
      <c r="C60" s="115">
        <v>1</v>
      </c>
      <c r="D60" s="116" t="s">
        <v>495</v>
      </c>
      <c r="E60" s="113"/>
    </row>
    <row r="61" spans="1:5" ht="15" customHeight="1" x14ac:dyDescent="0.15">
      <c r="A61" s="115" t="s">
        <v>65</v>
      </c>
      <c r="B61" s="115"/>
      <c r="C61" s="115"/>
      <c r="D61" s="116" t="s">
        <v>523</v>
      </c>
      <c r="E61" s="113"/>
    </row>
    <row r="62" spans="1:5" ht="15" customHeight="1" x14ac:dyDescent="0.15">
      <c r="A62" s="115"/>
      <c r="B62" s="115"/>
      <c r="C62" s="115"/>
      <c r="D62" s="116"/>
      <c r="E62" s="113"/>
    </row>
    <row r="63" spans="1:5" ht="15" customHeight="1" x14ac:dyDescent="0.15">
      <c r="A63" s="115" t="s">
        <v>66</v>
      </c>
      <c r="B63" s="115" t="s">
        <v>6</v>
      </c>
      <c r="C63" s="115">
        <v>1</v>
      </c>
      <c r="D63" s="114" t="s">
        <v>522</v>
      </c>
      <c r="E63" s="113"/>
    </row>
    <row r="64" spans="1:5" ht="15" customHeight="1" x14ac:dyDescent="0.15">
      <c r="A64" s="115" t="s">
        <v>66</v>
      </c>
      <c r="B64" s="115"/>
      <c r="C64" s="115"/>
      <c r="D64" s="114" t="s">
        <v>521</v>
      </c>
      <c r="E64" s="113"/>
    </row>
    <row r="65" spans="1:5" ht="15" customHeight="1" x14ac:dyDescent="0.15">
      <c r="A65" s="115" t="s">
        <v>66</v>
      </c>
      <c r="B65" s="115"/>
      <c r="C65" s="115"/>
      <c r="D65" s="114" t="s">
        <v>520</v>
      </c>
      <c r="E65" s="113"/>
    </row>
    <row r="66" spans="1:5" ht="15" customHeight="1" x14ac:dyDescent="0.15">
      <c r="A66" s="115" t="s">
        <v>66</v>
      </c>
      <c r="B66" s="115"/>
      <c r="C66" s="115"/>
      <c r="D66" s="114" t="s">
        <v>519</v>
      </c>
      <c r="E66" s="113"/>
    </row>
    <row r="67" spans="1:5" ht="15" customHeight="1" x14ac:dyDescent="0.15">
      <c r="A67" s="115" t="s">
        <v>66</v>
      </c>
      <c r="B67" s="115"/>
      <c r="C67" s="115"/>
      <c r="D67" s="114" t="s">
        <v>518</v>
      </c>
      <c r="E67" s="113"/>
    </row>
    <row r="68" spans="1:5" ht="15" customHeight="1" x14ac:dyDescent="0.15">
      <c r="A68" s="115" t="s">
        <v>66</v>
      </c>
      <c r="B68" s="115"/>
      <c r="C68" s="115"/>
      <c r="D68" s="114" t="s">
        <v>517</v>
      </c>
      <c r="E68" s="113"/>
    </row>
    <row r="69" spans="1:5" ht="15" customHeight="1" x14ac:dyDescent="0.15">
      <c r="A69" s="115" t="s">
        <v>66</v>
      </c>
      <c r="B69" s="115"/>
      <c r="C69" s="115"/>
      <c r="D69" s="114" t="s">
        <v>516</v>
      </c>
      <c r="E69" s="113"/>
    </row>
    <row r="70" spans="1:5" ht="15" customHeight="1" x14ac:dyDescent="0.15">
      <c r="A70" s="115" t="s">
        <v>66</v>
      </c>
      <c r="B70" s="115"/>
      <c r="C70" s="115"/>
      <c r="D70" s="114" t="s">
        <v>515</v>
      </c>
      <c r="E70" s="113"/>
    </row>
    <row r="71" spans="1:5" ht="15" customHeight="1" x14ac:dyDescent="0.15">
      <c r="A71" s="115" t="s">
        <v>66</v>
      </c>
      <c r="B71" s="115"/>
      <c r="C71" s="115"/>
      <c r="D71" s="117" t="s">
        <v>400</v>
      </c>
      <c r="E71" s="113"/>
    </row>
    <row r="72" spans="1:5" ht="15" customHeight="1" x14ac:dyDescent="0.15">
      <c r="A72" s="115" t="s">
        <v>66</v>
      </c>
      <c r="B72" s="115"/>
      <c r="C72" s="115"/>
      <c r="D72" s="117" t="s">
        <v>514</v>
      </c>
      <c r="E72" s="113"/>
    </row>
    <row r="73" spans="1:5" ht="15" customHeight="1" x14ac:dyDescent="0.15">
      <c r="A73" s="115" t="s">
        <v>66</v>
      </c>
      <c r="B73" s="115"/>
      <c r="C73" s="115"/>
      <c r="D73" s="117" t="s">
        <v>513</v>
      </c>
      <c r="E73" s="113"/>
    </row>
    <row r="74" spans="1:5" ht="15" customHeight="1" x14ac:dyDescent="0.15">
      <c r="A74" s="115" t="s">
        <v>66</v>
      </c>
      <c r="B74" s="115"/>
      <c r="C74" s="115"/>
      <c r="D74" s="117" t="s">
        <v>512</v>
      </c>
      <c r="E74" s="113"/>
    </row>
    <row r="75" spans="1:5" ht="15" customHeight="1" x14ac:dyDescent="0.15">
      <c r="A75" s="115" t="s">
        <v>66</v>
      </c>
      <c r="B75" s="115"/>
      <c r="C75" s="115"/>
      <c r="D75" s="117" t="s">
        <v>511</v>
      </c>
      <c r="E75" s="113"/>
    </row>
    <row r="76" spans="1:5" ht="15" customHeight="1" x14ac:dyDescent="0.15">
      <c r="A76" s="115" t="s">
        <v>66</v>
      </c>
      <c r="B76" s="115"/>
      <c r="C76" s="115"/>
      <c r="D76" s="117" t="s">
        <v>510</v>
      </c>
      <c r="E76" s="113"/>
    </row>
    <row r="77" spans="1:5" ht="15" customHeight="1" x14ac:dyDescent="0.15">
      <c r="A77" s="115" t="s">
        <v>66</v>
      </c>
      <c r="B77" s="115"/>
      <c r="C77" s="115"/>
      <c r="D77" s="117" t="s">
        <v>509</v>
      </c>
      <c r="E77" s="113"/>
    </row>
    <row r="78" spans="1:5" ht="15" customHeight="1" x14ac:dyDescent="0.15">
      <c r="A78" s="115" t="s">
        <v>66</v>
      </c>
      <c r="B78" s="115"/>
      <c r="C78" s="115"/>
      <c r="D78" s="117" t="s">
        <v>508</v>
      </c>
      <c r="E78" s="113"/>
    </row>
    <row r="79" spans="1:5" ht="15" customHeight="1" x14ac:dyDescent="0.15">
      <c r="A79" s="115"/>
      <c r="B79" s="115"/>
      <c r="C79" s="115"/>
      <c r="D79" s="118"/>
      <c r="E79" s="113"/>
    </row>
    <row r="80" spans="1:5" ht="15" customHeight="1" x14ac:dyDescent="0.15">
      <c r="A80" s="115" t="s">
        <v>67</v>
      </c>
      <c r="B80" s="115" t="s">
        <v>6</v>
      </c>
      <c r="C80" s="115" t="s">
        <v>6</v>
      </c>
      <c r="D80" s="117" t="s">
        <v>507</v>
      </c>
      <c r="E80" s="113"/>
    </row>
    <row r="81" spans="1:5" ht="15" customHeight="1" x14ac:dyDescent="0.15">
      <c r="A81" s="115" t="s">
        <v>67</v>
      </c>
      <c r="B81" s="115"/>
      <c r="C81" s="115"/>
      <c r="D81" s="117" t="s">
        <v>493</v>
      </c>
      <c r="E81" s="113"/>
    </row>
    <row r="82" spans="1:5" ht="15" customHeight="1" x14ac:dyDescent="0.15">
      <c r="A82" s="115" t="s">
        <v>67</v>
      </c>
      <c r="B82" s="115"/>
      <c r="C82" s="115"/>
      <c r="D82" s="117" t="s">
        <v>491</v>
      </c>
      <c r="E82" s="113"/>
    </row>
    <row r="83" spans="1:5" ht="15" customHeight="1" x14ac:dyDescent="0.15">
      <c r="A83" s="115" t="s">
        <v>67</v>
      </c>
      <c r="B83" s="115"/>
      <c r="C83" s="115"/>
      <c r="D83" s="117" t="s">
        <v>506</v>
      </c>
      <c r="E83" s="113"/>
    </row>
    <row r="84" spans="1:5" ht="15" customHeight="1" x14ac:dyDescent="0.15">
      <c r="A84" s="115" t="s">
        <v>67</v>
      </c>
      <c r="B84" s="115"/>
      <c r="C84" s="115"/>
      <c r="D84" s="114" t="s">
        <v>486</v>
      </c>
      <c r="E84" s="113"/>
    </row>
    <row r="85" spans="1:5" ht="15" customHeight="1" x14ac:dyDescent="0.15">
      <c r="A85" s="115" t="s">
        <v>67</v>
      </c>
      <c r="B85" s="115"/>
      <c r="C85" s="115"/>
      <c r="D85" s="114" t="s">
        <v>217</v>
      </c>
      <c r="E85" s="113"/>
    </row>
    <row r="86" spans="1:5" ht="15" customHeight="1" x14ac:dyDescent="0.15">
      <c r="A86" s="115" t="s">
        <v>67</v>
      </c>
      <c r="B86" s="115"/>
      <c r="C86" s="115"/>
      <c r="D86" s="117" t="s">
        <v>505</v>
      </c>
      <c r="E86" s="113"/>
    </row>
    <row r="87" spans="1:5" ht="15" customHeight="1" x14ac:dyDescent="0.15">
      <c r="A87" s="115" t="s">
        <v>67</v>
      </c>
      <c r="B87" s="115"/>
      <c r="C87" s="115"/>
      <c r="D87" s="117" t="s">
        <v>504</v>
      </c>
      <c r="E87" s="113"/>
    </row>
    <row r="88" spans="1:5" ht="15" customHeight="1" x14ac:dyDescent="0.15">
      <c r="A88" s="115" t="s">
        <v>67</v>
      </c>
      <c r="B88" s="115"/>
      <c r="C88" s="115"/>
      <c r="D88" s="114" t="s">
        <v>211</v>
      </c>
      <c r="E88" s="113"/>
    </row>
    <row r="89" spans="1:5" ht="15" customHeight="1" x14ac:dyDescent="0.15">
      <c r="A89" s="115" t="s">
        <v>67</v>
      </c>
      <c r="B89" s="115"/>
      <c r="C89" s="115"/>
      <c r="D89" s="117" t="s">
        <v>276</v>
      </c>
      <c r="E89" s="113"/>
    </row>
    <row r="90" spans="1:5" ht="15" customHeight="1" x14ac:dyDescent="0.15">
      <c r="A90" s="115" t="s">
        <v>67</v>
      </c>
      <c r="B90" s="115"/>
      <c r="C90" s="115"/>
      <c r="D90" s="125" t="s">
        <v>243</v>
      </c>
      <c r="E90" s="113"/>
    </row>
    <row r="91" spans="1:5" ht="15" customHeight="1" x14ac:dyDescent="0.15">
      <c r="A91" s="115"/>
      <c r="B91" s="115"/>
      <c r="C91" s="115"/>
      <c r="D91" s="114"/>
      <c r="E91" s="113"/>
    </row>
    <row r="92" spans="1:5" ht="15" customHeight="1" x14ac:dyDescent="0.15">
      <c r="A92" s="121" t="s">
        <v>503</v>
      </c>
      <c r="B92" s="115" t="s">
        <v>6</v>
      </c>
      <c r="C92" s="118" t="s">
        <v>6</v>
      </c>
      <c r="D92" s="120" t="s">
        <v>502</v>
      </c>
      <c r="E92" s="113"/>
    </row>
    <row r="93" spans="1:5" ht="15" customHeight="1" x14ac:dyDescent="0.15">
      <c r="A93" s="115"/>
      <c r="B93" s="115"/>
      <c r="C93" s="115"/>
      <c r="D93" s="118"/>
      <c r="E93" s="113"/>
    </row>
    <row r="94" spans="1:5" ht="15" customHeight="1" x14ac:dyDescent="0.15">
      <c r="A94" s="115" t="s">
        <v>68</v>
      </c>
      <c r="B94" s="115" t="s">
        <v>6</v>
      </c>
      <c r="C94" s="115">
        <v>1</v>
      </c>
      <c r="D94" s="114" t="s">
        <v>501</v>
      </c>
      <c r="E94" s="113"/>
    </row>
    <row r="95" spans="1:5" ht="15" customHeight="1" x14ac:dyDescent="0.15">
      <c r="A95" s="115" t="s">
        <v>68</v>
      </c>
      <c r="B95" s="115"/>
      <c r="C95" s="115"/>
      <c r="D95" s="117" t="s">
        <v>500</v>
      </c>
      <c r="E95" s="113"/>
    </row>
    <row r="96" spans="1:5" ht="15" customHeight="1" x14ac:dyDescent="0.15">
      <c r="A96" s="115" t="s">
        <v>68</v>
      </c>
      <c r="B96" s="115"/>
      <c r="C96" s="115"/>
      <c r="D96" s="114" t="s">
        <v>499</v>
      </c>
      <c r="E96" s="113"/>
    </row>
    <row r="97" spans="1:5" ht="15" customHeight="1" x14ac:dyDescent="0.15">
      <c r="A97" s="115" t="s">
        <v>68</v>
      </c>
      <c r="B97" s="115"/>
      <c r="C97" s="115"/>
      <c r="D97" s="117" t="s">
        <v>498</v>
      </c>
      <c r="E97" s="113"/>
    </row>
    <row r="98" spans="1:5" ht="15" customHeight="1" x14ac:dyDescent="0.15">
      <c r="A98" s="115" t="s">
        <v>68</v>
      </c>
      <c r="B98" s="115"/>
      <c r="C98" s="115"/>
      <c r="D98" s="114" t="s">
        <v>497</v>
      </c>
      <c r="E98" s="113"/>
    </row>
    <row r="99" spans="1:5" ht="15" customHeight="1" x14ac:dyDescent="0.15">
      <c r="A99" s="115"/>
      <c r="B99" s="115"/>
      <c r="C99" s="115"/>
      <c r="D99" s="114"/>
      <c r="E99" s="113"/>
    </row>
    <row r="100" spans="1:5" ht="15" customHeight="1" x14ac:dyDescent="0.15">
      <c r="A100" s="115" t="s">
        <v>69</v>
      </c>
      <c r="B100" s="115" t="s">
        <v>6</v>
      </c>
      <c r="C100" s="115" t="s">
        <v>6</v>
      </c>
      <c r="D100" s="118" t="s">
        <v>496</v>
      </c>
      <c r="E100" s="113"/>
    </row>
    <row r="101" spans="1:5" ht="15" customHeight="1" x14ac:dyDescent="0.15">
      <c r="A101" s="115"/>
      <c r="B101" s="115"/>
      <c r="C101" s="115"/>
      <c r="D101" s="118"/>
      <c r="E101" s="113"/>
    </row>
    <row r="102" spans="1:5" ht="15" customHeight="1" x14ac:dyDescent="0.15">
      <c r="A102" s="115" t="s">
        <v>70</v>
      </c>
      <c r="B102" s="115" t="s">
        <v>6</v>
      </c>
      <c r="C102" s="115">
        <v>1</v>
      </c>
      <c r="D102" s="118" t="s">
        <v>238</v>
      </c>
      <c r="E102" s="113"/>
    </row>
    <row r="103" spans="1:5" ht="15" customHeight="1" x14ac:dyDescent="0.15">
      <c r="A103" s="115"/>
      <c r="B103" s="115"/>
      <c r="C103" s="115"/>
      <c r="D103" s="118"/>
      <c r="E103" s="113"/>
    </row>
    <row r="104" spans="1:5" ht="15" customHeight="1" x14ac:dyDescent="0.15">
      <c r="A104" s="115" t="s">
        <v>71</v>
      </c>
      <c r="B104" s="115" t="s">
        <v>6</v>
      </c>
      <c r="C104" s="115">
        <v>1</v>
      </c>
      <c r="D104" s="117" t="s">
        <v>495</v>
      </c>
      <c r="E104" s="117" t="s">
        <v>494</v>
      </c>
    </row>
    <row r="105" spans="1:5" ht="15" customHeight="1" x14ac:dyDescent="0.15">
      <c r="A105" s="115" t="s">
        <v>71</v>
      </c>
      <c r="B105" s="115"/>
      <c r="C105" s="115"/>
      <c r="D105" s="117" t="s">
        <v>493</v>
      </c>
      <c r="E105" s="113" t="s">
        <v>492</v>
      </c>
    </row>
    <row r="106" spans="1:5" ht="15" customHeight="1" x14ac:dyDescent="0.15">
      <c r="A106" s="115" t="s">
        <v>71</v>
      </c>
      <c r="B106" s="115"/>
      <c r="C106" s="115"/>
      <c r="D106" s="117" t="s">
        <v>491</v>
      </c>
      <c r="E106" s="113" t="s">
        <v>490</v>
      </c>
    </row>
    <row r="107" spans="1:5" ht="15" customHeight="1" x14ac:dyDescent="0.15">
      <c r="A107" s="115" t="s">
        <v>71</v>
      </c>
      <c r="B107" s="115"/>
      <c r="C107" s="115"/>
      <c r="D107" s="117" t="s">
        <v>489</v>
      </c>
      <c r="E107" s="113" t="s">
        <v>488</v>
      </c>
    </row>
    <row r="108" spans="1:5" ht="15" customHeight="1" x14ac:dyDescent="0.15">
      <c r="A108" s="115" t="s">
        <v>71</v>
      </c>
      <c r="B108" s="115"/>
      <c r="C108" s="115"/>
      <c r="D108" s="117" t="s">
        <v>219</v>
      </c>
      <c r="E108" s="113" t="s">
        <v>487</v>
      </c>
    </row>
    <row r="109" spans="1:5" ht="15" customHeight="1" x14ac:dyDescent="0.15">
      <c r="A109" s="115" t="s">
        <v>71</v>
      </c>
      <c r="B109" s="115"/>
      <c r="C109" s="115"/>
      <c r="D109" s="117" t="s">
        <v>486</v>
      </c>
      <c r="E109" s="113"/>
    </row>
    <row r="110" spans="1:5" ht="15" customHeight="1" x14ac:dyDescent="0.15">
      <c r="A110" s="115" t="s">
        <v>71</v>
      </c>
      <c r="B110" s="115"/>
      <c r="C110" s="115"/>
      <c r="D110" s="114" t="s">
        <v>485</v>
      </c>
      <c r="E110" s="113"/>
    </row>
    <row r="111" spans="1:5" ht="15" customHeight="1" x14ac:dyDescent="0.15">
      <c r="A111" s="115" t="s">
        <v>71</v>
      </c>
      <c r="B111" s="115"/>
      <c r="C111" s="115"/>
      <c r="D111" s="114" t="s">
        <v>484</v>
      </c>
      <c r="E111" s="113"/>
    </row>
    <row r="112" spans="1:5" ht="15" customHeight="1" x14ac:dyDescent="0.15">
      <c r="A112" s="115" t="s">
        <v>71</v>
      </c>
      <c r="B112" s="115"/>
      <c r="C112" s="115"/>
      <c r="D112" s="114" t="s">
        <v>483</v>
      </c>
      <c r="E112" s="113"/>
    </row>
    <row r="113" spans="1:5" ht="15" customHeight="1" x14ac:dyDescent="0.15">
      <c r="A113" s="115"/>
      <c r="B113" s="115"/>
      <c r="C113" s="115"/>
      <c r="D113" s="113"/>
      <c r="E113" s="113"/>
    </row>
    <row r="114" spans="1:5" ht="15" customHeight="1" x14ac:dyDescent="0.15">
      <c r="A114" s="115" t="s">
        <v>72</v>
      </c>
      <c r="B114" s="115">
        <v>1</v>
      </c>
      <c r="C114" s="115" t="s">
        <v>6</v>
      </c>
      <c r="D114" s="115"/>
      <c r="E114" s="113" t="s">
        <v>482</v>
      </c>
    </row>
    <row r="115" spans="1:5" ht="15" customHeight="1" x14ac:dyDescent="0.15">
      <c r="A115" s="115" t="s">
        <v>72</v>
      </c>
      <c r="B115" s="115"/>
      <c r="C115" s="115"/>
      <c r="D115" s="116"/>
      <c r="E115" s="113" t="s">
        <v>9</v>
      </c>
    </row>
    <row r="116" spans="1:5" ht="15" customHeight="1" x14ac:dyDescent="0.15">
      <c r="A116" s="115" t="s">
        <v>72</v>
      </c>
      <c r="B116" s="115"/>
      <c r="C116" s="115"/>
      <c r="D116" s="116"/>
      <c r="E116" s="113" t="s">
        <v>481</v>
      </c>
    </row>
    <row r="117" spans="1:5" ht="15" customHeight="1" x14ac:dyDescent="0.15">
      <c r="A117" s="115" t="s">
        <v>72</v>
      </c>
      <c r="B117" s="115"/>
      <c r="C117" s="115"/>
      <c r="D117" s="116"/>
      <c r="E117" s="113" t="s">
        <v>9</v>
      </c>
    </row>
    <row r="118" spans="1:5" ht="15" customHeight="1" x14ac:dyDescent="0.15">
      <c r="A118" s="115" t="s">
        <v>72</v>
      </c>
      <c r="B118" s="115"/>
      <c r="C118" s="115"/>
      <c r="D118" s="116"/>
      <c r="E118" s="113" t="s">
        <v>480</v>
      </c>
    </row>
    <row r="119" spans="1:5" ht="15" customHeight="1" x14ac:dyDescent="0.15">
      <c r="A119" s="115"/>
      <c r="B119" s="115"/>
      <c r="C119" s="115"/>
      <c r="D119" s="116"/>
      <c r="E119" s="113"/>
    </row>
    <row r="120" spans="1:5" ht="15" customHeight="1" x14ac:dyDescent="0.15">
      <c r="A120" s="115" t="s">
        <v>73</v>
      </c>
      <c r="B120" s="115" t="s">
        <v>6</v>
      </c>
      <c r="C120" s="115" t="s">
        <v>6</v>
      </c>
      <c r="D120" s="116" t="s">
        <v>479</v>
      </c>
      <c r="E120" s="113" t="s">
        <v>74</v>
      </c>
    </row>
    <row r="121" spans="1:5" ht="15" customHeight="1" x14ac:dyDescent="0.15">
      <c r="A121" s="115" t="s">
        <v>73</v>
      </c>
      <c r="B121" s="115"/>
      <c r="C121" s="115"/>
      <c r="D121" s="116" t="s">
        <v>478</v>
      </c>
      <c r="E121" s="113"/>
    </row>
    <row r="122" spans="1:5" ht="15" customHeight="1" x14ac:dyDescent="0.15">
      <c r="A122" s="115" t="s">
        <v>73</v>
      </c>
      <c r="B122" s="115"/>
      <c r="C122" s="115"/>
      <c r="D122" s="116" t="s">
        <v>243</v>
      </c>
      <c r="E122" s="113"/>
    </row>
    <row r="123" spans="1:5" ht="15" customHeight="1" x14ac:dyDescent="0.15">
      <c r="A123" s="115" t="s">
        <v>73</v>
      </c>
      <c r="B123" s="115"/>
      <c r="C123" s="115"/>
      <c r="D123" s="116" t="s">
        <v>477</v>
      </c>
      <c r="E123" s="113"/>
    </row>
    <row r="124" spans="1:5" ht="15" customHeight="1" x14ac:dyDescent="0.15">
      <c r="A124" s="115"/>
      <c r="B124" s="115"/>
      <c r="C124" s="115"/>
      <c r="D124" s="116"/>
      <c r="E124" s="113"/>
    </row>
    <row r="125" spans="1:5" ht="15" customHeight="1" x14ac:dyDescent="0.15">
      <c r="A125" s="115" t="s">
        <v>75</v>
      </c>
      <c r="B125" s="115">
        <v>1</v>
      </c>
      <c r="C125" s="115">
        <v>1</v>
      </c>
      <c r="D125" s="116"/>
      <c r="E125" s="113" t="s">
        <v>76</v>
      </c>
    </row>
    <row r="126" spans="1:5" ht="15" customHeight="1" x14ac:dyDescent="0.15">
      <c r="A126" s="115"/>
      <c r="B126" s="115"/>
      <c r="C126" s="115"/>
      <c r="D126" s="116"/>
      <c r="E126" s="113"/>
    </row>
    <row r="127" spans="1:5" ht="15" customHeight="1" x14ac:dyDescent="0.15">
      <c r="A127" s="115" t="s">
        <v>77</v>
      </c>
      <c r="B127" s="115" t="s">
        <v>6</v>
      </c>
      <c r="C127" s="115">
        <v>1</v>
      </c>
      <c r="D127" s="116" t="s">
        <v>476</v>
      </c>
      <c r="E127" s="113" t="s">
        <v>74</v>
      </c>
    </row>
    <row r="128" spans="1:5" ht="15" customHeight="1" x14ac:dyDescent="0.15">
      <c r="A128" s="115" t="s">
        <v>77</v>
      </c>
      <c r="B128" s="115"/>
      <c r="C128" s="115"/>
      <c r="D128" s="116" t="s">
        <v>86</v>
      </c>
      <c r="E128" s="113"/>
    </row>
    <row r="129" spans="1:5" ht="15" customHeight="1" x14ac:dyDescent="0.15">
      <c r="A129" s="115"/>
      <c r="B129" s="115"/>
      <c r="C129" s="115"/>
      <c r="D129" s="116"/>
      <c r="E129" s="113"/>
    </row>
    <row r="130" spans="1:5" ht="15" customHeight="1" x14ac:dyDescent="0.15">
      <c r="A130" s="115" t="s">
        <v>473</v>
      </c>
      <c r="B130" s="115" t="s">
        <v>6</v>
      </c>
      <c r="C130" s="115">
        <v>1</v>
      </c>
      <c r="D130" s="115" t="s">
        <v>79</v>
      </c>
      <c r="E130" s="113" t="s">
        <v>475</v>
      </c>
    </row>
    <row r="131" spans="1:5" ht="15" customHeight="1" x14ac:dyDescent="0.15">
      <c r="A131" s="115" t="s">
        <v>473</v>
      </c>
      <c r="B131" s="115"/>
      <c r="C131" s="115"/>
      <c r="D131" s="115"/>
      <c r="E131" s="113" t="s">
        <v>474</v>
      </c>
    </row>
    <row r="132" spans="1:5" ht="15" customHeight="1" x14ac:dyDescent="0.15">
      <c r="A132" s="115" t="s">
        <v>473</v>
      </c>
      <c r="B132" s="115"/>
      <c r="C132" s="115"/>
      <c r="D132" s="115"/>
      <c r="E132" s="113" t="s">
        <v>472</v>
      </c>
    </row>
    <row r="133" spans="1:5" ht="15" customHeight="1" x14ac:dyDescent="0.15">
      <c r="A133" s="115"/>
      <c r="B133" s="115"/>
      <c r="C133" s="115"/>
      <c r="D133" s="115"/>
      <c r="E133" s="113"/>
    </row>
    <row r="134" spans="1:5" ht="15" customHeight="1" x14ac:dyDescent="0.15">
      <c r="A134" s="115" t="s">
        <v>471</v>
      </c>
      <c r="B134" s="115" t="s">
        <v>6</v>
      </c>
      <c r="C134" s="115" t="s">
        <v>6</v>
      </c>
      <c r="D134" s="116" t="s">
        <v>470</v>
      </c>
      <c r="E134" s="113"/>
    </row>
    <row r="135" spans="1:5" ht="15" customHeight="1" x14ac:dyDescent="0.15">
      <c r="A135" s="115" t="s">
        <v>471</v>
      </c>
      <c r="B135" s="115"/>
      <c r="C135" s="115"/>
      <c r="D135" s="116" t="s">
        <v>469</v>
      </c>
      <c r="E135" s="113"/>
    </row>
    <row r="136" spans="1:5" ht="15" customHeight="1" x14ac:dyDescent="0.15">
      <c r="A136" s="115" t="s">
        <v>471</v>
      </c>
      <c r="B136" s="115"/>
      <c r="C136" s="115"/>
      <c r="D136" s="116" t="s">
        <v>468</v>
      </c>
      <c r="E136" s="113"/>
    </row>
    <row r="137" spans="1:5" ht="15" customHeight="1" x14ac:dyDescent="0.15">
      <c r="A137" s="115" t="s">
        <v>471</v>
      </c>
      <c r="B137" s="115"/>
      <c r="C137" s="115"/>
      <c r="D137" s="116" t="s">
        <v>467</v>
      </c>
      <c r="E137" s="113"/>
    </row>
    <row r="138" spans="1:5" ht="15" customHeight="1" x14ac:dyDescent="0.15">
      <c r="A138" s="115"/>
      <c r="B138" s="115"/>
      <c r="C138" s="115"/>
      <c r="D138" s="116"/>
      <c r="E138" s="113"/>
    </row>
    <row r="139" spans="1:5" ht="15" customHeight="1" x14ac:dyDescent="0.15">
      <c r="A139" s="115" t="s">
        <v>466</v>
      </c>
      <c r="B139" s="115" t="s">
        <v>6</v>
      </c>
      <c r="C139" s="115">
        <v>1</v>
      </c>
      <c r="D139" s="116" t="s">
        <v>237</v>
      </c>
      <c r="E139" s="113"/>
    </row>
    <row r="140" spans="1:5" ht="15" customHeight="1" x14ac:dyDescent="0.15">
      <c r="A140" s="115" t="s">
        <v>466</v>
      </c>
      <c r="B140" s="115"/>
      <c r="C140" s="115"/>
      <c r="D140" s="116" t="s">
        <v>227</v>
      </c>
      <c r="E140" s="113"/>
    </row>
    <row r="141" spans="1:5" ht="15" customHeight="1" x14ac:dyDescent="0.15">
      <c r="A141" s="115"/>
      <c r="B141" s="115"/>
      <c r="C141" s="115"/>
      <c r="D141" s="116"/>
      <c r="E141" s="113"/>
    </row>
    <row r="142" spans="1:5" ht="15" customHeight="1" x14ac:dyDescent="0.15">
      <c r="A142" s="115" t="s">
        <v>465</v>
      </c>
      <c r="B142" s="115" t="s">
        <v>6</v>
      </c>
      <c r="C142" s="115" t="s">
        <v>6</v>
      </c>
      <c r="D142" s="113" t="s">
        <v>464</v>
      </c>
      <c r="E142" s="113"/>
    </row>
    <row r="143" spans="1:5" ht="15" customHeight="1" x14ac:dyDescent="0.15">
      <c r="A143" s="115"/>
      <c r="B143" s="115"/>
      <c r="C143" s="115"/>
      <c r="D143" s="116"/>
      <c r="E143" s="113"/>
    </row>
    <row r="144" spans="1:5" ht="15" customHeight="1" x14ac:dyDescent="0.15">
      <c r="A144" s="115" t="s">
        <v>2</v>
      </c>
      <c r="B144" s="115">
        <v>1</v>
      </c>
      <c r="C144" s="115" t="s">
        <v>6</v>
      </c>
      <c r="D144" s="116"/>
      <c r="E144" s="113" t="s">
        <v>88</v>
      </c>
    </row>
    <row r="145" spans="1:5" ht="15" customHeight="1" x14ac:dyDescent="0.15">
      <c r="A145" s="115" t="s">
        <v>2</v>
      </c>
      <c r="B145" s="115"/>
      <c r="C145" s="115"/>
      <c r="D145" s="116"/>
      <c r="E145" s="113" t="s">
        <v>463</v>
      </c>
    </row>
    <row r="146" spans="1:5" ht="15" customHeight="1" x14ac:dyDescent="0.15">
      <c r="A146" s="115"/>
      <c r="B146" s="115"/>
      <c r="C146" s="115"/>
      <c r="D146" s="116"/>
      <c r="E146" s="113"/>
    </row>
    <row r="147" spans="1:5" ht="15" customHeight="1" x14ac:dyDescent="0.15">
      <c r="A147" s="115" t="s">
        <v>443</v>
      </c>
      <c r="B147" s="115" t="s">
        <v>6</v>
      </c>
      <c r="C147" s="115">
        <v>1</v>
      </c>
      <c r="D147" s="125" t="s">
        <v>462</v>
      </c>
      <c r="E147" s="113"/>
    </row>
    <row r="148" spans="1:5" ht="15" customHeight="1" x14ac:dyDescent="0.15">
      <c r="A148" s="115" t="s">
        <v>443</v>
      </c>
      <c r="B148" s="115"/>
      <c r="C148" s="115"/>
      <c r="D148" s="125" t="s">
        <v>461</v>
      </c>
      <c r="E148" s="113"/>
    </row>
    <row r="149" spans="1:5" ht="15" customHeight="1" x14ac:dyDescent="0.15">
      <c r="A149" s="115" t="s">
        <v>443</v>
      </c>
      <c r="B149" s="115"/>
      <c r="C149" s="115"/>
      <c r="D149" s="125" t="s">
        <v>460</v>
      </c>
      <c r="E149" s="113"/>
    </row>
    <row r="150" spans="1:5" ht="15" customHeight="1" x14ac:dyDescent="0.15">
      <c r="A150" s="115" t="s">
        <v>443</v>
      </c>
      <c r="B150" s="115"/>
      <c r="C150" s="115"/>
      <c r="D150" s="125" t="s">
        <v>459</v>
      </c>
      <c r="E150" s="113"/>
    </row>
    <row r="151" spans="1:5" ht="15" customHeight="1" x14ac:dyDescent="0.15">
      <c r="A151" s="115" t="s">
        <v>443</v>
      </c>
      <c r="B151" s="115"/>
      <c r="C151" s="115"/>
      <c r="D151" s="125" t="s">
        <v>232</v>
      </c>
      <c r="E151" s="113"/>
    </row>
    <row r="152" spans="1:5" ht="15" customHeight="1" x14ac:dyDescent="0.15">
      <c r="A152" s="115" t="s">
        <v>443</v>
      </c>
      <c r="B152" s="115"/>
      <c r="C152" s="115"/>
      <c r="D152" s="125" t="s">
        <v>458</v>
      </c>
      <c r="E152" s="113"/>
    </row>
    <row r="153" spans="1:5" ht="15" customHeight="1" x14ac:dyDescent="0.15">
      <c r="A153" s="115" t="s">
        <v>443</v>
      </c>
      <c r="B153" s="115"/>
      <c r="C153" s="115"/>
      <c r="D153" s="125" t="s">
        <v>457</v>
      </c>
      <c r="E153" s="113"/>
    </row>
    <row r="154" spans="1:5" ht="15" customHeight="1" x14ac:dyDescent="0.15">
      <c r="A154" s="115" t="s">
        <v>443</v>
      </c>
      <c r="B154" s="115"/>
      <c r="C154" s="115"/>
      <c r="D154" s="125" t="s">
        <v>231</v>
      </c>
      <c r="E154" s="113"/>
    </row>
    <row r="155" spans="1:5" ht="15" customHeight="1" x14ac:dyDescent="0.15">
      <c r="A155" s="115" t="s">
        <v>443</v>
      </c>
      <c r="B155" s="115"/>
      <c r="C155" s="115"/>
      <c r="D155" s="125" t="s">
        <v>422</v>
      </c>
      <c r="E155" s="113"/>
    </row>
    <row r="156" spans="1:5" ht="15" customHeight="1" x14ac:dyDescent="0.15">
      <c r="A156" s="115" t="s">
        <v>443</v>
      </c>
      <c r="B156" s="115"/>
      <c r="C156" s="115"/>
      <c r="D156" s="125" t="s">
        <v>456</v>
      </c>
      <c r="E156" s="113"/>
    </row>
    <row r="157" spans="1:5" ht="15" customHeight="1" x14ac:dyDescent="0.15">
      <c r="A157" s="115" t="s">
        <v>443</v>
      </c>
      <c r="B157" s="115"/>
      <c r="C157" s="115"/>
      <c r="D157" s="125" t="s">
        <v>455</v>
      </c>
      <c r="E157" s="113"/>
    </row>
    <row r="158" spans="1:5" ht="15" customHeight="1" x14ac:dyDescent="0.15">
      <c r="A158" s="115" t="s">
        <v>443</v>
      </c>
      <c r="B158" s="115"/>
      <c r="C158" s="115"/>
      <c r="D158" s="125" t="s">
        <v>414</v>
      </c>
      <c r="E158" s="113"/>
    </row>
    <row r="159" spans="1:5" ht="15" customHeight="1" x14ac:dyDescent="0.15">
      <c r="A159" s="115" t="s">
        <v>443</v>
      </c>
      <c r="B159" s="115"/>
      <c r="C159" s="115"/>
      <c r="D159" s="125" t="s">
        <v>454</v>
      </c>
      <c r="E159" s="113"/>
    </row>
    <row r="160" spans="1:5" ht="15" customHeight="1" x14ac:dyDescent="0.15">
      <c r="A160" s="115" t="s">
        <v>443</v>
      </c>
      <c r="B160" s="115"/>
      <c r="C160" s="115"/>
      <c r="D160" s="117" t="s">
        <v>222</v>
      </c>
      <c r="E160" s="113"/>
    </row>
    <row r="161" spans="1:5" ht="15" customHeight="1" x14ac:dyDescent="0.15">
      <c r="A161" s="115" t="s">
        <v>443</v>
      </c>
      <c r="B161" s="115"/>
      <c r="C161" s="115"/>
      <c r="D161" s="117" t="s">
        <v>453</v>
      </c>
      <c r="E161" s="113"/>
    </row>
    <row r="162" spans="1:5" ht="15" customHeight="1" x14ac:dyDescent="0.15">
      <c r="A162" s="115" t="s">
        <v>443</v>
      </c>
      <c r="B162" s="115"/>
      <c r="C162" s="115"/>
      <c r="D162" s="117" t="s">
        <v>452</v>
      </c>
      <c r="E162" s="113"/>
    </row>
    <row r="163" spans="1:5" ht="15" customHeight="1" x14ac:dyDescent="0.15">
      <c r="A163" s="115" t="s">
        <v>443</v>
      </c>
      <c r="B163" s="115"/>
      <c r="C163" s="115"/>
      <c r="D163" s="117" t="s">
        <v>451</v>
      </c>
      <c r="E163" s="113"/>
    </row>
    <row r="164" spans="1:5" ht="15" customHeight="1" x14ac:dyDescent="0.15">
      <c r="A164" s="115" t="s">
        <v>443</v>
      </c>
      <c r="B164" s="115"/>
      <c r="C164" s="115"/>
      <c r="D164" s="117" t="s">
        <v>450</v>
      </c>
      <c r="E164" s="113"/>
    </row>
    <row r="165" spans="1:5" ht="15" customHeight="1" x14ac:dyDescent="0.15">
      <c r="A165" s="115" t="s">
        <v>443</v>
      </c>
      <c r="B165" s="115"/>
      <c r="C165" s="115"/>
      <c r="D165" s="117" t="s">
        <v>449</v>
      </c>
      <c r="E165" s="113"/>
    </row>
    <row r="166" spans="1:5" ht="15" customHeight="1" x14ac:dyDescent="0.15">
      <c r="A166" s="115" t="s">
        <v>443</v>
      </c>
      <c r="B166" s="115"/>
      <c r="C166" s="115"/>
      <c r="D166" s="117" t="s">
        <v>448</v>
      </c>
      <c r="E166" s="113"/>
    </row>
    <row r="167" spans="1:5" ht="15" customHeight="1" x14ac:dyDescent="0.15">
      <c r="A167" s="115" t="s">
        <v>443</v>
      </c>
      <c r="B167" s="115"/>
      <c r="C167" s="115"/>
      <c r="D167" s="117" t="s">
        <v>447</v>
      </c>
      <c r="E167" s="113"/>
    </row>
    <row r="168" spans="1:5" ht="15" customHeight="1" x14ac:dyDescent="0.15">
      <c r="A168" s="115" t="s">
        <v>443</v>
      </c>
      <c r="B168" s="115"/>
      <c r="C168" s="115"/>
      <c r="D168" s="117" t="s">
        <v>446</v>
      </c>
      <c r="E168" s="113"/>
    </row>
    <row r="169" spans="1:5" ht="15" customHeight="1" x14ac:dyDescent="0.15">
      <c r="A169" s="115" t="s">
        <v>443</v>
      </c>
      <c r="B169" s="115"/>
      <c r="C169" s="115"/>
      <c r="D169" s="117" t="s">
        <v>445</v>
      </c>
      <c r="E169" s="113"/>
    </row>
    <row r="170" spans="1:5" ht="15" customHeight="1" x14ac:dyDescent="0.15">
      <c r="A170" s="115" t="s">
        <v>443</v>
      </c>
      <c r="B170" s="115"/>
      <c r="C170" s="115"/>
      <c r="D170" s="117" t="s">
        <v>444</v>
      </c>
      <c r="E170" s="113"/>
    </row>
    <row r="171" spans="1:5" ht="15" customHeight="1" x14ac:dyDescent="0.15">
      <c r="A171" s="115" t="s">
        <v>443</v>
      </c>
      <c r="B171" s="115"/>
      <c r="C171" s="115"/>
      <c r="D171" s="117" t="s">
        <v>442</v>
      </c>
      <c r="E171" s="113"/>
    </row>
    <row r="172" spans="1:5" ht="15" customHeight="1" x14ac:dyDescent="0.15">
      <c r="A172" s="115"/>
      <c r="B172" s="115"/>
      <c r="C172" s="115"/>
      <c r="D172" s="117"/>
      <c r="E172" s="113"/>
    </row>
    <row r="173" spans="1:5" ht="15" customHeight="1" x14ac:dyDescent="0.15">
      <c r="A173" s="115" t="s">
        <v>437</v>
      </c>
      <c r="B173" s="115" t="s">
        <v>6</v>
      </c>
      <c r="C173" s="115">
        <v>1</v>
      </c>
      <c r="D173" s="118" t="s">
        <v>441</v>
      </c>
      <c r="E173" s="113" t="s">
        <v>440</v>
      </c>
    </row>
    <row r="174" spans="1:5" ht="15" customHeight="1" x14ac:dyDescent="0.15">
      <c r="A174" s="115" t="s">
        <v>437</v>
      </c>
      <c r="B174" s="115"/>
      <c r="C174" s="115"/>
      <c r="D174" s="114"/>
      <c r="E174" s="113" t="s">
        <v>439</v>
      </c>
    </row>
    <row r="175" spans="1:5" ht="15" customHeight="1" x14ac:dyDescent="0.15">
      <c r="A175" s="115" t="s">
        <v>437</v>
      </c>
      <c r="B175" s="115"/>
      <c r="C175" s="115"/>
      <c r="D175" s="114"/>
      <c r="E175" s="113" t="s">
        <v>438</v>
      </c>
    </row>
    <row r="176" spans="1:5" ht="15" customHeight="1" x14ac:dyDescent="0.15">
      <c r="A176" s="115" t="s">
        <v>437</v>
      </c>
      <c r="B176" s="115"/>
      <c r="C176" s="115"/>
      <c r="D176" s="114"/>
      <c r="E176" s="113" t="s">
        <v>436</v>
      </c>
    </row>
    <row r="177" spans="1:5" ht="15" customHeight="1" x14ac:dyDescent="0.15">
      <c r="A177" s="115"/>
      <c r="B177" s="115"/>
      <c r="C177" s="115"/>
      <c r="D177" s="114"/>
      <c r="E177" s="113"/>
    </row>
    <row r="178" spans="1:5" ht="15" customHeight="1" x14ac:dyDescent="0.15">
      <c r="A178" s="115" t="s">
        <v>401</v>
      </c>
      <c r="B178" s="115" t="s">
        <v>6</v>
      </c>
      <c r="C178" s="115">
        <v>1</v>
      </c>
      <c r="D178" s="125" t="s">
        <v>435</v>
      </c>
      <c r="E178" s="113" t="s">
        <v>434</v>
      </c>
    </row>
    <row r="179" spans="1:5" ht="15" customHeight="1" x14ac:dyDescent="0.15">
      <c r="A179" s="115" t="s">
        <v>401</v>
      </c>
      <c r="B179" s="115"/>
      <c r="C179" s="115"/>
      <c r="D179" s="125" t="s">
        <v>288</v>
      </c>
      <c r="E179" s="113" t="s">
        <v>433</v>
      </c>
    </row>
    <row r="180" spans="1:5" ht="15" customHeight="1" x14ac:dyDescent="0.15">
      <c r="A180" s="115" t="s">
        <v>401</v>
      </c>
      <c r="B180" s="115"/>
      <c r="C180" s="115"/>
      <c r="D180" s="125" t="s">
        <v>432</v>
      </c>
      <c r="E180" s="113"/>
    </row>
    <row r="181" spans="1:5" ht="15" customHeight="1" x14ac:dyDescent="0.15">
      <c r="A181" s="115" t="s">
        <v>401</v>
      </c>
      <c r="B181" s="115"/>
      <c r="C181" s="115"/>
      <c r="D181" s="125" t="s">
        <v>431</v>
      </c>
      <c r="E181" s="113"/>
    </row>
    <row r="182" spans="1:5" ht="15" customHeight="1" x14ac:dyDescent="0.15">
      <c r="A182" s="115" t="s">
        <v>401</v>
      </c>
      <c r="B182" s="115"/>
      <c r="C182" s="115"/>
      <c r="D182" s="125" t="s">
        <v>430</v>
      </c>
      <c r="E182" s="113"/>
    </row>
    <row r="183" spans="1:5" ht="15" customHeight="1" x14ac:dyDescent="0.15">
      <c r="A183" s="115" t="s">
        <v>401</v>
      </c>
      <c r="B183" s="115"/>
      <c r="C183" s="115"/>
      <c r="D183" s="125" t="s">
        <v>429</v>
      </c>
      <c r="E183" s="113"/>
    </row>
    <row r="184" spans="1:5" ht="15" customHeight="1" x14ac:dyDescent="0.15">
      <c r="A184" s="115" t="s">
        <v>401</v>
      </c>
      <c r="B184" s="115"/>
      <c r="C184" s="115"/>
      <c r="D184" s="125" t="s">
        <v>428</v>
      </c>
      <c r="E184" s="113"/>
    </row>
    <row r="185" spans="1:5" ht="15" customHeight="1" x14ac:dyDescent="0.15">
      <c r="A185" s="115" t="s">
        <v>401</v>
      </c>
      <c r="B185" s="115"/>
      <c r="C185" s="115"/>
      <c r="D185" s="125" t="s">
        <v>427</v>
      </c>
      <c r="E185" s="113"/>
    </row>
    <row r="186" spans="1:5" ht="15" customHeight="1" x14ac:dyDescent="0.15">
      <c r="A186" s="115" t="s">
        <v>401</v>
      </c>
      <c r="B186" s="115"/>
      <c r="C186" s="115"/>
      <c r="D186" s="125" t="s">
        <v>426</v>
      </c>
      <c r="E186" s="113"/>
    </row>
    <row r="187" spans="1:5" ht="15" customHeight="1" x14ac:dyDescent="0.15">
      <c r="A187" s="115" t="s">
        <v>401</v>
      </c>
      <c r="B187" s="115"/>
      <c r="C187" s="115"/>
      <c r="D187" s="125" t="s">
        <v>286</v>
      </c>
      <c r="E187" s="113"/>
    </row>
    <row r="188" spans="1:5" ht="15" customHeight="1" x14ac:dyDescent="0.15">
      <c r="A188" s="115" t="s">
        <v>401</v>
      </c>
      <c r="B188" s="115"/>
      <c r="C188" s="115"/>
      <c r="D188" s="125" t="s">
        <v>425</v>
      </c>
      <c r="E188" s="113"/>
    </row>
    <row r="189" spans="1:5" ht="15" customHeight="1" x14ac:dyDescent="0.15">
      <c r="A189" s="115" t="s">
        <v>401</v>
      </c>
      <c r="B189" s="115"/>
      <c r="C189" s="115"/>
      <c r="D189" s="125" t="s">
        <v>234</v>
      </c>
      <c r="E189" s="113"/>
    </row>
    <row r="190" spans="1:5" ht="15" customHeight="1" x14ac:dyDescent="0.15">
      <c r="A190" s="115" t="s">
        <v>401</v>
      </c>
      <c r="B190" s="115"/>
      <c r="C190" s="115"/>
      <c r="D190" s="125" t="s">
        <v>285</v>
      </c>
      <c r="E190" s="113"/>
    </row>
    <row r="191" spans="1:5" ht="15" customHeight="1" x14ac:dyDescent="0.15">
      <c r="A191" s="115" t="s">
        <v>401</v>
      </c>
      <c r="B191" s="115"/>
      <c r="C191" s="115"/>
      <c r="D191" s="125" t="s">
        <v>284</v>
      </c>
      <c r="E191" s="113"/>
    </row>
    <row r="192" spans="1:5" ht="15" customHeight="1" x14ac:dyDescent="0.15">
      <c r="A192" s="115" t="s">
        <v>401</v>
      </c>
      <c r="B192" s="115"/>
      <c r="C192" s="115"/>
      <c r="D192" s="125" t="s">
        <v>232</v>
      </c>
      <c r="E192" s="113"/>
    </row>
    <row r="193" spans="1:5" ht="15" customHeight="1" x14ac:dyDescent="0.15">
      <c r="A193" s="115" t="s">
        <v>401</v>
      </c>
      <c r="B193" s="115"/>
      <c r="C193" s="115"/>
      <c r="D193" s="125" t="s">
        <v>424</v>
      </c>
      <c r="E193" s="113"/>
    </row>
    <row r="194" spans="1:5" ht="15" customHeight="1" x14ac:dyDescent="0.15">
      <c r="A194" s="115" t="s">
        <v>401</v>
      </c>
      <c r="B194" s="115"/>
      <c r="C194" s="115"/>
      <c r="D194" s="125" t="s">
        <v>423</v>
      </c>
      <c r="E194" s="113"/>
    </row>
    <row r="195" spans="1:5" ht="15" customHeight="1" x14ac:dyDescent="0.15">
      <c r="A195" s="115" t="s">
        <v>401</v>
      </c>
      <c r="B195" s="115"/>
      <c r="C195" s="115"/>
      <c r="D195" s="125" t="s">
        <v>231</v>
      </c>
      <c r="E195" s="113"/>
    </row>
    <row r="196" spans="1:5" ht="15" customHeight="1" x14ac:dyDescent="0.15">
      <c r="A196" s="115" t="s">
        <v>401</v>
      </c>
      <c r="B196" s="115"/>
      <c r="C196" s="115"/>
      <c r="D196" s="125" t="s">
        <v>422</v>
      </c>
      <c r="E196" s="113"/>
    </row>
    <row r="197" spans="1:5" ht="15" customHeight="1" x14ac:dyDescent="0.15">
      <c r="A197" s="115" t="s">
        <v>401</v>
      </c>
      <c r="B197" s="115"/>
      <c r="C197" s="115"/>
      <c r="D197" s="125" t="s">
        <v>421</v>
      </c>
      <c r="E197" s="113"/>
    </row>
    <row r="198" spans="1:5" ht="15" customHeight="1" x14ac:dyDescent="0.15">
      <c r="A198" s="115" t="s">
        <v>401</v>
      </c>
      <c r="B198" s="115"/>
      <c r="C198" s="115"/>
      <c r="D198" s="125" t="s">
        <v>420</v>
      </c>
      <c r="E198" s="113"/>
    </row>
    <row r="199" spans="1:5" ht="15" customHeight="1" x14ac:dyDescent="0.15">
      <c r="A199" s="115" t="s">
        <v>401</v>
      </c>
      <c r="B199" s="115"/>
      <c r="C199" s="115"/>
      <c r="D199" s="125" t="s">
        <v>419</v>
      </c>
      <c r="E199" s="113"/>
    </row>
    <row r="200" spans="1:5" ht="15" customHeight="1" x14ac:dyDescent="0.15">
      <c r="A200" s="115" t="s">
        <v>401</v>
      </c>
      <c r="B200" s="115"/>
      <c r="C200" s="115"/>
      <c r="D200" s="125" t="s">
        <v>221</v>
      </c>
      <c r="E200" s="113"/>
    </row>
    <row r="201" spans="1:5" ht="15" customHeight="1" x14ac:dyDescent="0.15">
      <c r="A201" s="115" t="s">
        <v>401</v>
      </c>
      <c r="B201" s="115"/>
      <c r="C201" s="115"/>
      <c r="D201" s="125" t="s">
        <v>418</v>
      </c>
      <c r="E201" s="113"/>
    </row>
    <row r="202" spans="1:5" ht="15" customHeight="1" x14ac:dyDescent="0.15">
      <c r="A202" s="115" t="s">
        <v>401</v>
      </c>
      <c r="B202" s="115"/>
      <c r="C202" s="115"/>
      <c r="D202" s="125" t="s">
        <v>417</v>
      </c>
      <c r="E202" s="113"/>
    </row>
    <row r="203" spans="1:5" ht="15" customHeight="1" x14ac:dyDescent="0.15">
      <c r="A203" s="115" t="s">
        <v>401</v>
      </c>
      <c r="B203" s="115"/>
      <c r="C203" s="115"/>
      <c r="D203" s="125" t="s">
        <v>416</v>
      </c>
      <c r="E203" s="113"/>
    </row>
    <row r="204" spans="1:5" ht="15" customHeight="1" x14ac:dyDescent="0.15">
      <c r="A204" s="115" t="s">
        <v>401</v>
      </c>
      <c r="B204" s="115"/>
      <c r="C204" s="115"/>
      <c r="D204" s="125" t="s">
        <v>415</v>
      </c>
      <c r="E204" s="113"/>
    </row>
    <row r="205" spans="1:5" ht="15" customHeight="1" x14ac:dyDescent="0.15">
      <c r="A205" s="115" t="s">
        <v>401</v>
      </c>
      <c r="B205" s="115"/>
      <c r="C205" s="115"/>
      <c r="D205" s="125" t="s">
        <v>414</v>
      </c>
      <c r="E205" s="113"/>
    </row>
    <row r="206" spans="1:5" ht="15" customHeight="1" x14ac:dyDescent="0.15">
      <c r="A206" s="115" t="s">
        <v>401</v>
      </c>
      <c r="B206" s="115"/>
      <c r="C206" s="115"/>
      <c r="D206" s="125" t="s">
        <v>276</v>
      </c>
      <c r="E206" s="113"/>
    </row>
    <row r="207" spans="1:5" ht="15" customHeight="1" x14ac:dyDescent="0.15">
      <c r="A207" s="115" t="s">
        <v>401</v>
      </c>
      <c r="B207" s="115"/>
      <c r="C207" s="115"/>
      <c r="D207" s="125" t="s">
        <v>413</v>
      </c>
      <c r="E207" s="113"/>
    </row>
    <row r="208" spans="1:5" ht="15" customHeight="1" x14ac:dyDescent="0.15">
      <c r="A208" s="115" t="s">
        <v>401</v>
      </c>
      <c r="B208" s="115"/>
      <c r="C208" s="115"/>
      <c r="D208" s="125" t="s">
        <v>412</v>
      </c>
      <c r="E208" s="113"/>
    </row>
    <row r="209" spans="1:5" ht="15" customHeight="1" x14ac:dyDescent="0.15">
      <c r="A209" s="115" t="s">
        <v>401</v>
      </c>
      <c r="B209" s="115"/>
      <c r="C209" s="115"/>
      <c r="D209" s="125" t="s">
        <v>411</v>
      </c>
      <c r="E209" s="113"/>
    </row>
    <row r="210" spans="1:5" ht="15" customHeight="1" x14ac:dyDescent="0.15">
      <c r="A210" s="115" t="s">
        <v>401</v>
      </c>
      <c r="B210" s="115"/>
      <c r="C210" s="115"/>
      <c r="D210" s="114" t="s">
        <v>410</v>
      </c>
      <c r="E210" s="113"/>
    </row>
    <row r="211" spans="1:5" ht="15" customHeight="1" x14ac:dyDescent="0.15">
      <c r="A211" s="115" t="s">
        <v>401</v>
      </c>
      <c r="B211" s="115"/>
      <c r="C211" s="115"/>
      <c r="D211" s="114" t="s">
        <v>409</v>
      </c>
      <c r="E211" s="113"/>
    </row>
    <row r="212" spans="1:5" ht="15" customHeight="1" x14ac:dyDescent="0.15">
      <c r="A212" s="115" t="s">
        <v>401</v>
      </c>
      <c r="B212" s="115"/>
      <c r="C212" s="115"/>
      <c r="D212" s="114" t="s">
        <v>408</v>
      </c>
      <c r="E212" s="113"/>
    </row>
    <row r="213" spans="1:5" ht="15" customHeight="1" x14ac:dyDescent="0.15">
      <c r="A213" s="115" t="s">
        <v>401</v>
      </c>
      <c r="B213" s="115"/>
      <c r="C213" s="115"/>
      <c r="D213" s="114" t="s">
        <v>407</v>
      </c>
      <c r="E213" s="113"/>
    </row>
    <row r="214" spans="1:5" ht="15" customHeight="1" x14ac:dyDescent="0.15">
      <c r="A214" s="115" t="s">
        <v>401</v>
      </c>
      <c r="B214" s="115"/>
      <c r="C214" s="115"/>
      <c r="D214" s="114" t="s">
        <v>406</v>
      </c>
      <c r="E214" s="113"/>
    </row>
    <row r="215" spans="1:5" ht="15" customHeight="1" x14ac:dyDescent="0.15">
      <c r="A215" s="115" t="s">
        <v>401</v>
      </c>
      <c r="B215" s="115"/>
      <c r="C215" s="115"/>
      <c r="D215" s="114" t="s">
        <v>224</v>
      </c>
      <c r="E215" s="113"/>
    </row>
    <row r="216" spans="1:5" ht="15" customHeight="1" x14ac:dyDescent="0.15">
      <c r="A216" s="115" t="s">
        <v>401</v>
      </c>
      <c r="B216" s="115"/>
      <c r="C216" s="115"/>
      <c r="D216" s="114" t="s">
        <v>405</v>
      </c>
      <c r="E216" s="113"/>
    </row>
    <row r="217" spans="1:5" ht="15" customHeight="1" x14ac:dyDescent="0.15">
      <c r="A217" s="115" t="s">
        <v>401</v>
      </c>
      <c r="B217" s="115"/>
      <c r="C217" s="115"/>
      <c r="D217" s="117" t="s">
        <v>404</v>
      </c>
      <c r="E217" s="113"/>
    </row>
    <row r="218" spans="1:5" ht="15" customHeight="1" x14ac:dyDescent="0.15">
      <c r="A218" s="115" t="s">
        <v>401</v>
      </c>
      <c r="B218" s="115"/>
      <c r="C218" s="115"/>
      <c r="D218" s="117" t="s">
        <v>403</v>
      </c>
      <c r="E218" s="113"/>
    </row>
    <row r="219" spans="1:5" ht="15" customHeight="1" x14ac:dyDescent="0.15">
      <c r="A219" s="115" t="s">
        <v>401</v>
      </c>
      <c r="B219" s="115"/>
      <c r="C219" s="115"/>
      <c r="D219" s="117" t="s">
        <v>402</v>
      </c>
      <c r="E219" s="113"/>
    </row>
    <row r="220" spans="1:5" ht="15" customHeight="1" x14ac:dyDescent="0.15">
      <c r="A220" s="115" t="s">
        <v>401</v>
      </c>
      <c r="B220" s="115"/>
      <c r="C220" s="115"/>
      <c r="D220" s="117" t="s">
        <v>225</v>
      </c>
      <c r="E220" s="113"/>
    </row>
    <row r="221" spans="1:5" ht="15" customHeight="1" x14ac:dyDescent="0.15">
      <c r="A221" s="115" t="s">
        <v>401</v>
      </c>
      <c r="B221" s="115"/>
      <c r="C221" s="115"/>
      <c r="D221" s="117" t="s">
        <v>223</v>
      </c>
      <c r="E221" s="113"/>
    </row>
    <row r="222" spans="1:5" ht="15" customHeight="1" x14ac:dyDescent="0.15">
      <c r="A222" s="115" t="s">
        <v>401</v>
      </c>
      <c r="B222" s="115"/>
      <c r="C222" s="115"/>
      <c r="D222" s="117" t="s">
        <v>400</v>
      </c>
      <c r="E222" s="113"/>
    </row>
    <row r="223" spans="1:5" ht="15" customHeight="1" x14ac:dyDescent="0.15">
      <c r="A223" s="115"/>
      <c r="B223" s="115"/>
      <c r="C223" s="115"/>
      <c r="D223" s="114"/>
      <c r="E223" s="113"/>
    </row>
    <row r="224" spans="1:5" ht="15" customHeight="1" x14ac:dyDescent="0.15">
      <c r="A224" s="115" t="s">
        <v>3</v>
      </c>
      <c r="B224" s="115" t="s">
        <v>6</v>
      </c>
      <c r="C224" s="115">
        <v>1</v>
      </c>
      <c r="D224" s="116" t="s">
        <v>399</v>
      </c>
      <c r="E224" s="113" t="s">
        <v>398</v>
      </c>
    </row>
    <row r="225" spans="1:5" ht="15" customHeight="1" x14ac:dyDescent="0.15">
      <c r="A225" s="115" t="s">
        <v>3</v>
      </c>
      <c r="B225" s="115"/>
      <c r="C225" s="115"/>
      <c r="D225" s="116"/>
      <c r="E225" s="113" t="s">
        <v>397</v>
      </c>
    </row>
    <row r="226" spans="1:5" ht="15" customHeight="1" x14ac:dyDescent="0.15">
      <c r="A226" s="115" t="s">
        <v>3</v>
      </c>
      <c r="B226" s="115"/>
      <c r="C226" s="115"/>
      <c r="D226" s="116"/>
      <c r="E226" s="113" t="s">
        <v>396</v>
      </c>
    </row>
    <row r="227" spans="1:5" ht="15" customHeight="1" x14ac:dyDescent="0.15">
      <c r="A227" s="115"/>
      <c r="B227" s="115"/>
      <c r="C227" s="115"/>
      <c r="D227" s="116"/>
      <c r="E227" s="113"/>
    </row>
    <row r="228" spans="1:5" ht="15" customHeight="1" x14ac:dyDescent="0.15">
      <c r="A228" s="115" t="s">
        <v>395</v>
      </c>
      <c r="B228" s="115">
        <v>1</v>
      </c>
      <c r="C228" s="115" t="s">
        <v>6</v>
      </c>
      <c r="D228" s="116"/>
      <c r="E228" s="113" t="s">
        <v>218</v>
      </c>
    </row>
    <row r="229" spans="1:5" ht="15" customHeight="1" x14ac:dyDescent="0.15">
      <c r="A229" s="115"/>
      <c r="B229" s="115"/>
      <c r="C229" s="115"/>
      <c r="D229" s="116"/>
      <c r="E229" s="113"/>
    </row>
    <row r="230" spans="1:5" ht="15" customHeight="1" x14ac:dyDescent="0.15">
      <c r="A230" s="115" t="s">
        <v>383</v>
      </c>
      <c r="B230" s="115" t="s">
        <v>6</v>
      </c>
      <c r="C230" s="115">
        <v>1</v>
      </c>
      <c r="D230" s="117" t="s">
        <v>394</v>
      </c>
      <c r="E230" s="113" t="s">
        <v>88</v>
      </c>
    </row>
    <row r="231" spans="1:5" ht="15" customHeight="1" x14ac:dyDescent="0.15">
      <c r="A231" s="115" t="s">
        <v>383</v>
      </c>
      <c r="B231" s="115"/>
      <c r="C231" s="115"/>
      <c r="D231" s="117" t="s">
        <v>219</v>
      </c>
      <c r="E231" s="113"/>
    </row>
    <row r="232" spans="1:5" ht="15" customHeight="1" x14ac:dyDescent="0.15">
      <c r="A232" s="115" t="s">
        <v>383</v>
      </c>
      <c r="B232" s="115"/>
      <c r="C232" s="115"/>
      <c r="D232" s="114" t="s">
        <v>237</v>
      </c>
      <c r="E232" s="113"/>
    </row>
    <row r="233" spans="1:5" ht="15" customHeight="1" x14ac:dyDescent="0.15">
      <c r="A233" s="115" t="s">
        <v>383</v>
      </c>
      <c r="B233" s="115"/>
      <c r="C233" s="115"/>
      <c r="D233" s="117" t="s">
        <v>393</v>
      </c>
      <c r="E233" s="113"/>
    </row>
    <row r="234" spans="1:5" ht="15" customHeight="1" x14ac:dyDescent="0.15">
      <c r="A234" s="115" t="s">
        <v>383</v>
      </c>
      <c r="B234" s="115"/>
      <c r="C234" s="115"/>
      <c r="D234" s="117" t="s">
        <v>392</v>
      </c>
      <c r="E234" s="113"/>
    </row>
    <row r="235" spans="1:5" ht="15" customHeight="1" x14ac:dyDescent="0.15">
      <c r="A235" s="115" t="s">
        <v>383</v>
      </c>
      <c r="B235" s="115"/>
      <c r="C235" s="115"/>
      <c r="D235" s="117" t="s">
        <v>391</v>
      </c>
      <c r="E235" s="113"/>
    </row>
    <row r="236" spans="1:5" ht="15" customHeight="1" x14ac:dyDescent="0.15">
      <c r="A236" s="115" t="s">
        <v>383</v>
      </c>
      <c r="B236" s="115"/>
      <c r="C236" s="115"/>
      <c r="D236" s="117" t="s">
        <v>315</v>
      </c>
      <c r="E236" s="113"/>
    </row>
    <row r="237" spans="1:5" ht="15" customHeight="1" x14ac:dyDescent="0.15">
      <c r="A237" s="115" t="s">
        <v>383</v>
      </c>
      <c r="B237" s="115"/>
      <c r="C237" s="115"/>
      <c r="D237" s="117" t="s">
        <v>390</v>
      </c>
      <c r="E237" s="113"/>
    </row>
    <row r="238" spans="1:5" ht="15" customHeight="1" x14ac:dyDescent="0.15">
      <c r="A238" s="115" t="s">
        <v>383</v>
      </c>
      <c r="B238" s="115"/>
      <c r="C238" s="115"/>
      <c r="D238" s="117" t="s">
        <v>389</v>
      </c>
      <c r="E238" s="113"/>
    </row>
    <row r="239" spans="1:5" ht="15" customHeight="1" x14ac:dyDescent="0.15">
      <c r="A239" s="115" t="s">
        <v>383</v>
      </c>
      <c r="B239" s="115"/>
      <c r="C239" s="115"/>
      <c r="D239" s="117" t="s">
        <v>388</v>
      </c>
      <c r="E239" s="113"/>
    </row>
    <row r="240" spans="1:5" ht="15" customHeight="1" x14ac:dyDescent="0.15">
      <c r="A240" s="115" t="s">
        <v>383</v>
      </c>
      <c r="B240" s="115"/>
      <c r="C240" s="115"/>
      <c r="D240" s="117" t="s">
        <v>387</v>
      </c>
      <c r="E240" s="113"/>
    </row>
    <row r="241" spans="1:5" ht="15" customHeight="1" x14ac:dyDescent="0.15">
      <c r="A241" s="115" t="s">
        <v>383</v>
      </c>
      <c r="B241" s="115"/>
      <c r="C241" s="115"/>
      <c r="D241" s="117" t="s">
        <v>386</v>
      </c>
      <c r="E241" s="113"/>
    </row>
    <row r="242" spans="1:5" ht="15" customHeight="1" x14ac:dyDescent="0.15">
      <c r="A242" s="115" t="s">
        <v>383</v>
      </c>
      <c r="B242" s="115"/>
      <c r="C242" s="115"/>
      <c r="D242" s="114" t="s">
        <v>385</v>
      </c>
      <c r="E242" s="113"/>
    </row>
    <row r="243" spans="1:5" ht="15" customHeight="1" x14ac:dyDescent="0.15">
      <c r="A243" s="115" t="s">
        <v>383</v>
      </c>
      <c r="B243" s="115"/>
      <c r="C243" s="115"/>
      <c r="D243" s="114" t="s">
        <v>384</v>
      </c>
      <c r="E243" s="113"/>
    </row>
    <row r="244" spans="1:5" ht="15" customHeight="1" x14ac:dyDescent="0.15">
      <c r="A244" s="115" t="s">
        <v>383</v>
      </c>
      <c r="B244" s="115"/>
      <c r="C244" s="115"/>
      <c r="D244" s="114" t="s">
        <v>382</v>
      </c>
      <c r="E244" s="113"/>
    </row>
    <row r="245" spans="1:5" ht="15" customHeight="1" x14ac:dyDescent="0.15">
      <c r="A245" s="115"/>
      <c r="B245" s="115"/>
      <c r="C245" s="115"/>
      <c r="D245" s="116"/>
      <c r="E245" s="113"/>
    </row>
    <row r="246" spans="1:5" ht="15" customHeight="1" x14ac:dyDescent="0.15">
      <c r="A246" s="115" t="s">
        <v>4</v>
      </c>
      <c r="B246" s="115" t="s">
        <v>6</v>
      </c>
      <c r="C246" s="115" t="s">
        <v>6</v>
      </c>
      <c r="D246" s="125" t="s">
        <v>381</v>
      </c>
      <c r="E246" s="113"/>
    </row>
    <row r="247" spans="1:5" ht="15" customHeight="1" x14ac:dyDescent="0.15">
      <c r="A247" s="115" t="s">
        <v>4</v>
      </c>
      <c r="B247" s="115"/>
      <c r="C247" s="115"/>
      <c r="D247" s="114" t="s">
        <v>380</v>
      </c>
      <c r="E247" s="113"/>
    </row>
    <row r="248" spans="1:5" ht="15" customHeight="1" x14ac:dyDescent="0.15">
      <c r="A248" s="115" t="s">
        <v>4</v>
      </c>
      <c r="B248" s="115"/>
      <c r="C248" s="115"/>
      <c r="D248" s="125" t="s">
        <v>379</v>
      </c>
      <c r="E248" s="113"/>
    </row>
    <row r="249" spans="1:5" ht="15" customHeight="1" x14ac:dyDescent="0.15">
      <c r="A249" s="115" t="s">
        <v>4</v>
      </c>
      <c r="B249" s="115"/>
      <c r="C249" s="115"/>
      <c r="D249" s="117" t="s">
        <v>378</v>
      </c>
      <c r="E249" s="113"/>
    </row>
    <row r="250" spans="1:5" ht="15" customHeight="1" x14ac:dyDescent="0.15">
      <c r="A250" s="115" t="s">
        <v>4</v>
      </c>
      <c r="B250" s="115"/>
      <c r="C250" s="115"/>
      <c r="D250" s="117" t="s">
        <v>377</v>
      </c>
      <c r="E250" s="113"/>
    </row>
    <row r="251" spans="1:5" ht="15" customHeight="1" x14ac:dyDescent="0.15">
      <c r="A251" s="115" t="s">
        <v>4</v>
      </c>
      <c r="B251" s="115"/>
      <c r="C251" s="115"/>
      <c r="D251" s="117" t="s">
        <v>376</v>
      </c>
      <c r="E251" s="113"/>
    </row>
    <row r="252" spans="1:5" ht="15" customHeight="1" x14ac:dyDescent="0.15">
      <c r="A252" s="115" t="s">
        <v>4</v>
      </c>
      <c r="B252" s="115"/>
      <c r="C252" s="115"/>
      <c r="D252" s="117" t="s">
        <v>375</v>
      </c>
      <c r="E252" s="113"/>
    </row>
    <row r="253" spans="1:5" ht="15" customHeight="1" x14ac:dyDescent="0.15">
      <c r="A253" s="115" t="s">
        <v>4</v>
      </c>
      <c r="B253" s="115"/>
      <c r="C253" s="115"/>
      <c r="D253" s="117" t="s">
        <v>374</v>
      </c>
      <c r="E253" s="113"/>
    </row>
    <row r="254" spans="1:5" ht="15" customHeight="1" x14ac:dyDescent="0.15">
      <c r="A254" s="115" t="s">
        <v>4</v>
      </c>
      <c r="B254" s="115"/>
      <c r="C254" s="115"/>
      <c r="D254" s="117" t="s">
        <v>373</v>
      </c>
      <c r="E254" s="113"/>
    </row>
    <row r="255" spans="1:5" ht="15" customHeight="1" x14ac:dyDescent="0.15">
      <c r="A255" s="115" t="s">
        <v>4</v>
      </c>
      <c r="B255" s="115"/>
      <c r="C255" s="115"/>
      <c r="D255" s="117" t="s">
        <v>372</v>
      </c>
      <c r="E255" s="113"/>
    </row>
    <row r="256" spans="1:5" ht="15" customHeight="1" x14ac:dyDescent="0.15">
      <c r="A256" s="115" t="s">
        <v>4</v>
      </c>
      <c r="B256" s="115"/>
      <c r="C256" s="115"/>
      <c r="D256" s="117" t="s">
        <v>371</v>
      </c>
      <c r="E256" s="113"/>
    </row>
    <row r="257" spans="1:5" ht="15" customHeight="1" x14ac:dyDescent="0.15">
      <c r="A257" s="115" t="s">
        <v>4</v>
      </c>
      <c r="B257" s="115"/>
      <c r="C257" s="115"/>
      <c r="D257" s="117" t="s">
        <v>370</v>
      </c>
      <c r="E257" s="113"/>
    </row>
    <row r="258" spans="1:5" ht="15" customHeight="1" x14ac:dyDescent="0.15">
      <c r="A258" s="115" t="s">
        <v>4</v>
      </c>
      <c r="B258" s="115"/>
      <c r="C258" s="115"/>
      <c r="D258" s="117" t="s">
        <v>369</v>
      </c>
      <c r="E258" s="113"/>
    </row>
    <row r="259" spans="1:5" ht="15" customHeight="1" x14ac:dyDescent="0.15">
      <c r="A259" s="115" t="s">
        <v>4</v>
      </c>
      <c r="B259" s="115"/>
      <c r="C259" s="115"/>
      <c r="D259" s="117" t="s">
        <v>368</v>
      </c>
      <c r="E259" s="113"/>
    </row>
    <row r="260" spans="1:5" ht="15" customHeight="1" x14ac:dyDescent="0.15">
      <c r="A260" s="115" t="s">
        <v>4</v>
      </c>
      <c r="B260" s="115"/>
      <c r="C260" s="115"/>
      <c r="D260" s="117" t="s">
        <v>367</v>
      </c>
      <c r="E260" s="113"/>
    </row>
    <row r="261" spans="1:5" ht="15" customHeight="1" x14ac:dyDescent="0.15">
      <c r="A261" s="115"/>
      <c r="B261" s="115"/>
      <c r="C261" s="115"/>
      <c r="D261" s="113"/>
      <c r="E261" s="113"/>
    </row>
    <row r="262" spans="1:5" ht="15" customHeight="1" x14ac:dyDescent="0.15">
      <c r="A262" s="115" t="s">
        <v>89</v>
      </c>
      <c r="B262" s="115" t="s">
        <v>6</v>
      </c>
      <c r="C262" s="115" t="s">
        <v>6</v>
      </c>
      <c r="D262" s="114" t="s">
        <v>366</v>
      </c>
      <c r="E262" s="113"/>
    </row>
    <row r="263" spans="1:5" ht="15" customHeight="1" x14ac:dyDescent="0.15">
      <c r="A263" s="115" t="s">
        <v>89</v>
      </c>
      <c r="B263" s="115"/>
      <c r="C263" s="115"/>
      <c r="D263" s="117" t="s">
        <v>365</v>
      </c>
      <c r="E263" s="113"/>
    </row>
    <row r="264" spans="1:5" ht="15" customHeight="1" x14ac:dyDescent="0.15">
      <c r="A264" s="115"/>
      <c r="B264" s="115"/>
      <c r="C264" s="115"/>
      <c r="D264" s="117"/>
      <c r="E264" s="113"/>
    </row>
    <row r="265" spans="1:5" ht="15" customHeight="1" x14ac:dyDescent="0.15">
      <c r="A265" s="115" t="s">
        <v>359</v>
      </c>
      <c r="B265" s="115" t="s">
        <v>6</v>
      </c>
      <c r="C265" s="115">
        <v>1</v>
      </c>
      <c r="D265" s="114" t="s">
        <v>364</v>
      </c>
      <c r="E265" s="115" t="s">
        <v>363</v>
      </c>
    </row>
    <row r="266" spans="1:5" ht="15" customHeight="1" x14ac:dyDescent="0.15">
      <c r="A266" s="115" t="s">
        <v>359</v>
      </c>
      <c r="B266" s="115"/>
      <c r="C266" s="115"/>
      <c r="D266" s="126" t="s">
        <v>362</v>
      </c>
      <c r="E266" s="113" t="s">
        <v>361</v>
      </c>
    </row>
    <row r="267" spans="1:5" ht="15" customHeight="1" x14ac:dyDescent="0.15">
      <c r="A267" s="115" t="s">
        <v>359</v>
      </c>
      <c r="B267" s="115"/>
      <c r="C267" s="115"/>
      <c r="D267" s="126"/>
      <c r="E267" s="113" t="s">
        <v>360</v>
      </c>
    </row>
    <row r="268" spans="1:5" ht="15" customHeight="1" x14ac:dyDescent="0.15">
      <c r="A268" s="115" t="s">
        <v>359</v>
      </c>
      <c r="B268" s="115"/>
      <c r="C268" s="115"/>
      <c r="D268" s="126"/>
      <c r="E268" s="113" t="s">
        <v>358</v>
      </c>
    </row>
    <row r="269" spans="1:5" ht="15" customHeight="1" x14ac:dyDescent="0.15">
      <c r="A269" s="115"/>
      <c r="B269" s="115"/>
      <c r="C269" s="115"/>
      <c r="D269" s="126"/>
      <c r="E269" s="113"/>
    </row>
    <row r="270" spans="1:5" ht="15" customHeight="1" x14ac:dyDescent="0.15">
      <c r="A270" s="121" t="s">
        <v>357</v>
      </c>
      <c r="B270" s="115">
        <v>1</v>
      </c>
      <c r="C270" s="115" t="s">
        <v>6</v>
      </c>
      <c r="D270" s="126"/>
      <c r="E270" s="120" t="s">
        <v>356</v>
      </c>
    </row>
    <row r="271" spans="1:5" ht="15" customHeight="1" x14ac:dyDescent="0.15">
      <c r="A271" s="115"/>
      <c r="B271" s="115"/>
      <c r="C271" s="115"/>
      <c r="D271" s="116"/>
      <c r="E271" s="113"/>
    </row>
    <row r="272" spans="1:5" ht="15" customHeight="1" x14ac:dyDescent="0.15">
      <c r="A272" s="115" t="s">
        <v>93</v>
      </c>
      <c r="B272" s="115" t="s">
        <v>6</v>
      </c>
      <c r="C272" s="115">
        <v>1</v>
      </c>
      <c r="D272" s="114" t="s">
        <v>355</v>
      </c>
      <c r="E272" s="115" t="s">
        <v>354</v>
      </c>
    </row>
    <row r="273" spans="1:5" ht="15" customHeight="1" x14ac:dyDescent="0.15">
      <c r="A273" s="115" t="s">
        <v>93</v>
      </c>
      <c r="B273" s="115"/>
      <c r="C273" s="115"/>
      <c r="D273" s="114" t="s">
        <v>353</v>
      </c>
      <c r="E273" s="113" t="s">
        <v>339</v>
      </c>
    </row>
    <row r="274" spans="1:5" ht="15" customHeight="1" x14ac:dyDescent="0.15">
      <c r="A274" s="115" t="s">
        <v>93</v>
      </c>
      <c r="B274" s="115"/>
      <c r="C274" s="115"/>
      <c r="D274" s="114" t="s">
        <v>352</v>
      </c>
      <c r="E274" s="113" t="s">
        <v>351</v>
      </c>
    </row>
    <row r="275" spans="1:5" ht="15" customHeight="1" x14ac:dyDescent="0.15">
      <c r="A275" s="115" t="s">
        <v>93</v>
      </c>
      <c r="B275" s="115"/>
      <c r="C275" s="115"/>
      <c r="D275" s="114" t="s">
        <v>350</v>
      </c>
      <c r="E275" s="113" t="s">
        <v>349</v>
      </c>
    </row>
    <row r="276" spans="1:5" ht="15" customHeight="1" x14ac:dyDescent="0.15">
      <c r="A276" s="115" t="s">
        <v>93</v>
      </c>
      <c r="B276" s="115"/>
      <c r="C276" s="115"/>
      <c r="D276" s="114" t="s">
        <v>348</v>
      </c>
      <c r="E276" s="113"/>
    </row>
    <row r="277" spans="1:5" ht="15" customHeight="1" x14ac:dyDescent="0.15">
      <c r="A277" s="115" t="s">
        <v>93</v>
      </c>
      <c r="B277" s="115"/>
      <c r="C277" s="115"/>
      <c r="D277" s="114" t="s">
        <v>347</v>
      </c>
      <c r="E277" s="113"/>
    </row>
    <row r="278" spans="1:5" ht="15" customHeight="1" x14ac:dyDescent="0.15">
      <c r="A278" s="115"/>
      <c r="B278" s="115"/>
      <c r="C278" s="115"/>
      <c r="D278" s="114"/>
      <c r="E278" s="113"/>
    </row>
    <row r="279" spans="1:5" ht="15" customHeight="1" x14ac:dyDescent="0.15">
      <c r="A279" s="115" t="s">
        <v>91</v>
      </c>
      <c r="B279" s="115" t="s">
        <v>6</v>
      </c>
      <c r="C279" s="115" t="s">
        <v>6</v>
      </c>
      <c r="D279" s="116" t="s">
        <v>92</v>
      </c>
      <c r="E279" s="113"/>
    </row>
    <row r="280" spans="1:5" ht="15" customHeight="1" x14ac:dyDescent="0.15">
      <c r="A280" s="115"/>
      <c r="B280" s="115"/>
      <c r="C280" s="115"/>
      <c r="D280" s="116"/>
      <c r="E280" s="113"/>
    </row>
    <row r="281" spans="1:5" ht="15" customHeight="1" x14ac:dyDescent="0.15">
      <c r="A281" s="115" t="s">
        <v>340</v>
      </c>
      <c r="B281" s="115" t="s">
        <v>6</v>
      </c>
      <c r="C281" s="115" t="s">
        <v>6</v>
      </c>
      <c r="D281" s="115" t="s">
        <v>237</v>
      </c>
      <c r="E281" s="113" t="s">
        <v>346</v>
      </c>
    </row>
    <row r="282" spans="1:5" ht="15" customHeight="1" x14ac:dyDescent="0.15">
      <c r="A282" s="115" t="s">
        <v>340</v>
      </c>
      <c r="B282" s="115"/>
      <c r="C282" s="115"/>
      <c r="D282" s="118"/>
      <c r="E282" s="113" t="s">
        <v>345</v>
      </c>
    </row>
    <row r="283" spans="1:5" ht="15" customHeight="1" x14ac:dyDescent="0.15">
      <c r="A283" s="115" t="s">
        <v>340</v>
      </c>
      <c r="B283" s="115"/>
      <c r="C283" s="115"/>
      <c r="D283" s="118"/>
      <c r="E283" s="113" t="s">
        <v>344</v>
      </c>
    </row>
    <row r="284" spans="1:5" ht="15" customHeight="1" x14ac:dyDescent="0.15">
      <c r="A284" s="115" t="s">
        <v>340</v>
      </c>
      <c r="B284" s="115"/>
      <c r="C284" s="115"/>
      <c r="D284" s="118"/>
      <c r="E284" s="113" t="s">
        <v>343</v>
      </c>
    </row>
    <row r="285" spans="1:5" ht="15" customHeight="1" x14ac:dyDescent="0.15">
      <c r="A285" s="115" t="s">
        <v>340</v>
      </c>
      <c r="B285" s="115"/>
      <c r="C285" s="115"/>
      <c r="D285" s="118"/>
      <c r="E285" s="113" t="s">
        <v>342</v>
      </c>
    </row>
    <row r="286" spans="1:5" ht="15" customHeight="1" x14ac:dyDescent="0.15">
      <c r="A286" s="115" t="s">
        <v>340</v>
      </c>
      <c r="B286" s="115"/>
      <c r="C286" s="115"/>
      <c r="D286" s="118"/>
      <c r="E286" s="113" t="s">
        <v>341</v>
      </c>
    </row>
    <row r="287" spans="1:5" ht="15" customHeight="1" x14ac:dyDescent="0.15">
      <c r="A287" s="115" t="s">
        <v>340</v>
      </c>
      <c r="B287" s="115"/>
      <c r="C287" s="115"/>
      <c r="D287" s="118"/>
      <c r="E287" s="118" t="s">
        <v>339</v>
      </c>
    </row>
    <row r="288" spans="1:5" ht="15" customHeight="1" x14ac:dyDescent="0.15">
      <c r="A288" s="115"/>
      <c r="B288" s="115"/>
      <c r="C288" s="115"/>
      <c r="D288" s="118"/>
      <c r="E288" s="113"/>
    </row>
    <row r="289" spans="1:5" ht="15" customHeight="1" x14ac:dyDescent="0.15">
      <c r="A289" s="115" t="s">
        <v>95</v>
      </c>
      <c r="B289" s="115" t="s">
        <v>6</v>
      </c>
      <c r="C289" s="115" t="s">
        <v>6</v>
      </c>
      <c r="D289" s="114" t="s">
        <v>338</v>
      </c>
      <c r="E289" s="113" t="s">
        <v>74</v>
      </c>
    </row>
    <row r="290" spans="1:5" ht="15" customHeight="1" x14ac:dyDescent="0.15">
      <c r="A290" s="115" t="s">
        <v>95</v>
      </c>
      <c r="B290" s="115"/>
      <c r="C290" s="115"/>
      <c r="D290" s="114" t="s">
        <v>337</v>
      </c>
      <c r="E290" s="113"/>
    </row>
    <row r="291" spans="1:5" ht="15" customHeight="1" x14ac:dyDescent="0.15">
      <c r="A291" s="115" t="s">
        <v>95</v>
      </c>
      <c r="B291" s="115"/>
      <c r="C291" s="115"/>
      <c r="D291" s="114" t="s">
        <v>336</v>
      </c>
      <c r="E291" s="113"/>
    </row>
    <row r="292" spans="1:5" ht="15" customHeight="1" x14ac:dyDescent="0.15">
      <c r="A292" s="115" t="s">
        <v>95</v>
      </c>
      <c r="B292" s="115"/>
      <c r="C292" s="115"/>
      <c r="D292" s="114" t="s">
        <v>243</v>
      </c>
      <c r="E292" s="118"/>
    </row>
    <row r="293" spans="1:5" ht="15" customHeight="1" x14ac:dyDescent="0.15">
      <c r="A293" s="115"/>
      <c r="B293" s="115"/>
      <c r="C293" s="115"/>
      <c r="D293" s="114"/>
      <c r="E293" s="113"/>
    </row>
    <row r="294" spans="1:5" ht="15" customHeight="1" x14ac:dyDescent="0.15">
      <c r="A294" s="121" t="s">
        <v>335</v>
      </c>
      <c r="B294" s="115" t="s">
        <v>6</v>
      </c>
      <c r="C294" s="115" t="s">
        <v>6</v>
      </c>
      <c r="D294" s="124" t="s">
        <v>334</v>
      </c>
      <c r="E294" s="113"/>
    </row>
    <row r="295" spans="1:5" ht="15" customHeight="1" x14ac:dyDescent="0.15">
      <c r="A295" s="115"/>
      <c r="B295" s="115"/>
      <c r="C295" s="115"/>
      <c r="D295" s="115"/>
      <c r="E295" s="113"/>
    </row>
    <row r="296" spans="1:5" ht="15" customHeight="1" x14ac:dyDescent="0.15">
      <c r="A296" s="115" t="s">
        <v>96</v>
      </c>
      <c r="B296" s="115" t="s">
        <v>6</v>
      </c>
      <c r="C296" s="115" t="s">
        <v>6</v>
      </c>
      <c r="D296" s="115" t="s">
        <v>28</v>
      </c>
      <c r="E296" s="113"/>
    </row>
    <row r="297" spans="1:5" ht="15" customHeight="1" x14ac:dyDescent="0.15">
      <c r="A297" s="115"/>
      <c r="B297" s="115"/>
      <c r="C297" s="115"/>
      <c r="D297" s="115"/>
      <c r="E297" s="113"/>
    </row>
    <row r="298" spans="1:5" ht="15" customHeight="1" x14ac:dyDescent="0.15">
      <c r="A298" s="121" t="s">
        <v>333</v>
      </c>
      <c r="B298" s="115" t="s">
        <v>6</v>
      </c>
      <c r="C298" s="115" t="s">
        <v>6</v>
      </c>
      <c r="D298" s="124" t="s">
        <v>243</v>
      </c>
      <c r="E298" s="113"/>
    </row>
    <row r="299" spans="1:5" ht="15" customHeight="1" x14ac:dyDescent="0.15">
      <c r="A299" s="121" t="s">
        <v>333</v>
      </c>
      <c r="B299" s="115"/>
      <c r="C299" s="115"/>
      <c r="D299" s="124" t="s">
        <v>332</v>
      </c>
      <c r="E299" s="113"/>
    </row>
    <row r="300" spans="1:5" ht="15" customHeight="1" x14ac:dyDescent="0.15">
      <c r="A300" s="115"/>
      <c r="B300" s="115"/>
      <c r="C300" s="115"/>
      <c r="D300" s="115"/>
      <c r="E300" s="113"/>
    </row>
    <row r="301" spans="1:5" ht="15" customHeight="1" x14ac:dyDescent="0.15">
      <c r="A301" s="115" t="s">
        <v>97</v>
      </c>
      <c r="B301" s="115" t="s">
        <v>6</v>
      </c>
      <c r="C301" s="115" t="s">
        <v>6</v>
      </c>
      <c r="D301" s="116" t="s">
        <v>98</v>
      </c>
      <c r="E301" s="113"/>
    </row>
    <row r="302" spans="1:5" ht="15" customHeight="1" x14ac:dyDescent="0.15">
      <c r="A302" s="115"/>
      <c r="B302" s="115"/>
      <c r="C302" s="115"/>
      <c r="D302" s="116"/>
      <c r="E302" s="113"/>
    </row>
    <row r="303" spans="1:5" ht="15" customHeight="1" x14ac:dyDescent="0.15">
      <c r="A303" s="115" t="s">
        <v>99</v>
      </c>
      <c r="B303" s="115" t="s">
        <v>6</v>
      </c>
      <c r="C303" s="115">
        <v>1</v>
      </c>
      <c r="D303" s="116" t="s">
        <v>237</v>
      </c>
      <c r="E303" s="113"/>
    </row>
    <row r="304" spans="1:5" ht="15" customHeight="1" x14ac:dyDescent="0.15">
      <c r="A304" s="115" t="s">
        <v>99</v>
      </c>
      <c r="B304" s="115"/>
      <c r="C304" s="115"/>
      <c r="D304" s="116" t="s">
        <v>232</v>
      </c>
      <c r="E304" s="113"/>
    </row>
    <row r="305" spans="1:5" ht="15" customHeight="1" x14ac:dyDescent="0.15">
      <c r="A305" s="115" t="s">
        <v>99</v>
      </c>
      <c r="B305" s="115"/>
      <c r="C305" s="115"/>
      <c r="D305" s="116" t="s">
        <v>331</v>
      </c>
      <c r="E305" s="113"/>
    </row>
    <row r="306" spans="1:5" ht="15" customHeight="1" x14ac:dyDescent="0.15">
      <c r="A306" s="115" t="s">
        <v>99</v>
      </c>
      <c r="B306" s="115"/>
      <c r="C306" s="115"/>
      <c r="D306" s="116" t="s">
        <v>330</v>
      </c>
      <c r="E306" s="113"/>
    </row>
    <row r="307" spans="1:5" ht="15" customHeight="1" x14ac:dyDescent="0.15">
      <c r="A307" s="115" t="s">
        <v>99</v>
      </c>
      <c r="B307" s="115"/>
      <c r="C307" s="115"/>
      <c r="D307" s="116" t="s">
        <v>329</v>
      </c>
      <c r="E307" s="113"/>
    </row>
    <row r="308" spans="1:5" ht="15" customHeight="1" x14ac:dyDescent="0.15">
      <c r="A308" s="115" t="s">
        <v>99</v>
      </c>
      <c r="B308" s="115"/>
      <c r="C308" s="115"/>
      <c r="D308" s="116" t="s">
        <v>328</v>
      </c>
      <c r="E308" s="113"/>
    </row>
    <row r="309" spans="1:5" ht="15" customHeight="1" x14ac:dyDescent="0.15">
      <c r="A309" s="115"/>
      <c r="B309" s="115"/>
      <c r="C309" s="115"/>
      <c r="D309" s="116"/>
      <c r="E309" s="113"/>
    </row>
    <row r="310" spans="1:5" ht="15" customHeight="1" x14ac:dyDescent="0.15">
      <c r="A310" s="115" t="s">
        <v>5</v>
      </c>
      <c r="B310" s="115" t="s">
        <v>6</v>
      </c>
      <c r="C310" s="115" t="s">
        <v>6</v>
      </c>
      <c r="D310" s="114" t="s">
        <v>219</v>
      </c>
      <c r="E310" s="113" t="s">
        <v>327</v>
      </c>
    </row>
    <row r="311" spans="1:5" ht="15" customHeight="1" x14ac:dyDescent="0.15">
      <c r="A311" s="115" t="s">
        <v>5</v>
      </c>
      <c r="B311" s="115"/>
      <c r="C311" s="115"/>
      <c r="D311" s="117" t="s">
        <v>237</v>
      </c>
      <c r="E311" s="113" t="s">
        <v>326</v>
      </c>
    </row>
    <row r="312" spans="1:5" ht="15" customHeight="1" x14ac:dyDescent="0.15">
      <c r="A312" s="115" t="s">
        <v>5</v>
      </c>
      <c r="B312" s="115"/>
      <c r="C312" s="115"/>
      <c r="D312" s="114" t="s">
        <v>325</v>
      </c>
      <c r="E312" s="113" t="s">
        <v>324</v>
      </c>
    </row>
    <row r="313" spans="1:5" ht="15" customHeight="1" x14ac:dyDescent="0.15">
      <c r="A313" s="115" t="s">
        <v>5</v>
      </c>
      <c r="B313" s="115"/>
      <c r="C313" s="115"/>
      <c r="D313" s="117" t="s">
        <v>323</v>
      </c>
      <c r="E313" s="113" t="s">
        <v>322</v>
      </c>
    </row>
    <row r="314" spans="1:5" ht="15" customHeight="1" x14ac:dyDescent="0.15">
      <c r="A314" s="115" t="s">
        <v>5</v>
      </c>
      <c r="B314" s="115"/>
      <c r="C314" s="115"/>
      <c r="D314" s="114" t="s">
        <v>321</v>
      </c>
      <c r="E314" s="113" t="s">
        <v>320</v>
      </c>
    </row>
    <row r="315" spans="1:5" ht="15" customHeight="1" x14ac:dyDescent="0.15">
      <c r="A315" s="115" t="s">
        <v>5</v>
      </c>
      <c r="B315" s="115"/>
      <c r="C315" s="115"/>
      <c r="D315" s="114" t="s">
        <v>319</v>
      </c>
      <c r="E315" s="113" t="s">
        <v>318</v>
      </c>
    </row>
    <row r="316" spans="1:5" ht="15" customHeight="1" x14ac:dyDescent="0.15">
      <c r="A316" s="115" t="s">
        <v>5</v>
      </c>
      <c r="B316" s="115"/>
      <c r="C316" s="115"/>
      <c r="D316" s="114" t="s">
        <v>317</v>
      </c>
      <c r="E316" s="113" t="s">
        <v>316</v>
      </c>
    </row>
    <row r="317" spans="1:5" ht="15" customHeight="1" x14ac:dyDescent="0.15">
      <c r="A317" s="115" t="s">
        <v>5</v>
      </c>
      <c r="B317" s="115"/>
      <c r="C317" s="115"/>
      <c r="D317" s="114" t="s">
        <v>315</v>
      </c>
      <c r="E317" s="113" t="s">
        <v>314</v>
      </c>
    </row>
    <row r="318" spans="1:5" ht="15" customHeight="1" x14ac:dyDescent="0.15">
      <c r="A318" s="115" t="s">
        <v>5</v>
      </c>
      <c r="B318" s="115"/>
      <c r="C318" s="115"/>
      <c r="D318" s="117" t="s">
        <v>313</v>
      </c>
      <c r="E318" s="113" t="s">
        <v>312</v>
      </c>
    </row>
    <row r="319" spans="1:5" ht="15" customHeight="1" x14ac:dyDescent="0.15">
      <c r="A319" s="115" t="s">
        <v>5</v>
      </c>
      <c r="B319" s="115"/>
      <c r="C319" s="115"/>
      <c r="D319" s="125" t="s">
        <v>311</v>
      </c>
      <c r="E319" s="118"/>
    </row>
    <row r="320" spans="1:5" ht="15" customHeight="1" x14ac:dyDescent="0.15">
      <c r="A320" s="115" t="s">
        <v>5</v>
      </c>
      <c r="B320" s="115"/>
      <c r="C320" s="115"/>
      <c r="D320" s="117" t="s">
        <v>310</v>
      </c>
      <c r="E320" s="113"/>
    </row>
    <row r="321" spans="1:5" ht="15" customHeight="1" x14ac:dyDescent="0.15">
      <c r="A321" s="115" t="s">
        <v>5</v>
      </c>
      <c r="B321" s="115"/>
      <c r="C321" s="115"/>
      <c r="D321" s="117" t="s">
        <v>309</v>
      </c>
      <c r="E321" s="113"/>
    </row>
    <row r="322" spans="1:5" ht="15" customHeight="1" x14ac:dyDescent="0.15">
      <c r="A322" s="115" t="s">
        <v>5</v>
      </c>
      <c r="B322" s="115"/>
      <c r="C322" s="115"/>
      <c r="D322" s="117" t="s">
        <v>308</v>
      </c>
      <c r="E322" s="113"/>
    </row>
    <row r="323" spans="1:5" ht="15" customHeight="1" x14ac:dyDescent="0.15">
      <c r="A323" s="115" t="s">
        <v>5</v>
      </c>
      <c r="B323" s="115"/>
      <c r="C323" s="115"/>
      <c r="D323" s="114" t="s">
        <v>307</v>
      </c>
      <c r="E323" s="113"/>
    </row>
    <row r="324" spans="1:5" ht="15" customHeight="1" x14ac:dyDescent="0.15">
      <c r="A324" s="115" t="s">
        <v>5</v>
      </c>
      <c r="B324" s="115"/>
      <c r="C324" s="115"/>
      <c r="D324" s="117" t="s">
        <v>306</v>
      </c>
      <c r="E324" s="113"/>
    </row>
    <row r="325" spans="1:5" ht="15" customHeight="1" x14ac:dyDescent="0.15">
      <c r="A325" s="115" t="s">
        <v>5</v>
      </c>
      <c r="B325" s="115"/>
      <c r="C325" s="115"/>
      <c r="D325" s="117" t="s">
        <v>86</v>
      </c>
      <c r="E325" s="113"/>
    </row>
    <row r="326" spans="1:5" ht="15" customHeight="1" x14ac:dyDescent="0.15">
      <c r="A326" s="115" t="s">
        <v>5</v>
      </c>
      <c r="B326" s="115"/>
      <c r="C326" s="115"/>
      <c r="D326" s="117" t="s">
        <v>305</v>
      </c>
      <c r="E326" s="113"/>
    </row>
    <row r="327" spans="1:5" ht="15" customHeight="1" x14ac:dyDescent="0.15">
      <c r="A327" s="115" t="s">
        <v>5</v>
      </c>
      <c r="B327" s="115"/>
      <c r="C327" s="115"/>
      <c r="D327" s="114" t="s">
        <v>304</v>
      </c>
      <c r="E327" s="113"/>
    </row>
    <row r="328" spans="1:5" ht="15" customHeight="1" x14ac:dyDescent="0.15">
      <c r="A328" s="115" t="s">
        <v>5</v>
      </c>
      <c r="B328" s="115"/>
      <c r="C328" s="115"/>
      <c r="D328" s="117" t="s">
        <v>303</v>
      </c>
      <c r="E328" s="113"/>
    </row>
    <row r="329" spans="1:5" ht="15" customHeight="1" x14ac:dyDescent="0.15">
      <c r="A329" s="115" t="s">
        <v>5</v>
      </c>
      <c r="B329" s="115"/>
      <c r="C329" s="115"/>
      <c r="D329" s="114" t="s">
        <v>302</v>
      </c>
      <c r="E329" s="113"/>
    </row>
    <row r="330" spans="1:5" ht="15" customHeight="1" x14ac:dyDescent="0.15">
      <c r="A330" s="115" t="s">
        <v>5</v>
      </c>
      <c r="B330" s="115"/>
      <c r="C330" s="115"/>
      <c r="D330" s="125" t="s">
        <v>301</v>
      </c>
      <c r="E330" s="113"/>
    </row>
    <row r="331" spans="1:5" ht="15" customHeight="1" x14ac:dyDescent="0.15">
      <c r="A331" s="115" t="s">
        <v>5</v>
      </c>
      <c r="B331" s="115"/>
      <c r="C331" s="115"/>
      <c r="D331" s="125" t="s">
        <v>300</v>
      </c>
      <c r="E331" s="113"/>
    </row>
    <row r="332" spans="1:5" ht="15" customHeight="1" x14ac:dyDescent="0.15">
      <c r="A332" s="115" t="s">
        <v>5</v>
      </c>
      <c r="B332" s="115"/>
      <c r="C332" s="115"/>
      <c r="D332" s="125" t="s">
        <v>299</v>
      </c>
      <c r="E332" s="113"/>
    </row>
    <row r="333" spans="1:5" ht="15" customHeight="1" x14ac:dyDescent="0.15">
      <c r="A333" s="115" t="s">
        <v>5</v>
      </c>
      <c r="B333" s="115"/>
      <c r="C333" s="115"/>
      <c r="D333" s="125" t="s">
        <v>298</v>
      </c>
      <c r="E333" s="113"/>
    </row>
    <row r="334" spans="1:5" ht="15" customHeight="1" x14ac:dyDescent="0.15">
      <c r="A334" s="115" t="s">
        <v>5</v>
      </c>
      <c r="B334" s="115"/>
      <c r="C334" s="115"/>
      <c r="D334" s="125" t="s">
        <v>297</v>
      </c>
      <c r="E334" s="113"/>
    </row>
    <row r="335" spans="1:5" ht="15" customHeight="1" x14ac:dyDescent="0.15">
      <c r="A335" s="115" t="s">
        <v>5</v>
      </c>
      <c r="B335" s="115"/>
      <c r="C335" s="115"/>
      <c r="D335" s="125" t="s">
        <v>296</v>
      </c>
      <c r="E335" s="113"/>
    </row>
    <row r="336" spans="1:5" ht="15" customHeight="1" x14ac:dyDescent="0.15">
      <c r="A336" s="115" t="s">
        <v>5</v>
      </c>
      <c r="B336" s="115"/>
      <c r="C336" s="115"/>
      <c r="D336" s="125" t="s">
        <v>295</v>
      </c>
      <c r="E336" s="113"/>
    </row>
    <row r="337" spans="1:5" ht="15" customHeight="1" x14ac:dyDescent="0.15">
      <c r="A337" s="115" t="s">
        <v>5</v>
      </c>
      <c r="B337" s="115"/>
      <c r="C337" s="115"/>
      <c r="D337" s="125" t="s">
        <v>294</v>
      </c>
      <c r="E337" s="113"/>
    </row>
    <row r="338" spans="1:5" ht="15" customHeight="1" x14ac:dyDescent="0.15">
      <c r="A338" s="115" t="s">
        <v>5</v>
      </c>
      <c r="B338" s="115"/>
      <c r="C338" s="115"/>
      <c r="D338" s="125" t="s">
        <v>293</v>
      </c>
      <c r="E338" s="113"/>
    </row>
    <row r="339" spans="1:5" ht="15" customHeight="1" x14ac:dyDescent="0.15">
      <c r="A339" s="115" t="s">
        <v>5</v>
      </c>
      <c r="B339" s="115"/>
      <c r="C339" s="115"/>
      <c r="D339" s="125" t="s">
        <v>292</v>
      </c>
      <c r="E339" s="113"/>
    </row>
    <row r="340" spans="1:5" ht="15" customHeight="1" x14ac:dyDescent="0.15">
      <c r="A340" s="115" t="s">
        <v>5</v>
      </c>
      <c r="B340" s="115"/>
      <c r="C340" s="115"/>
      <c r="D340" s="125" t="s">
        <v>291</v>
      </c>
      <c r="E340" s="113"/>
    </row>
    <row r="341" spans="1:5" ht="15" customHeight="1" x14ac:dyDescent="0.15">
      <c r="A341" s="115" t="s">
        <v>5</v>
      </c>
      <c r="B341" s="115"/>
      <c r="C341" s="115"/>
      <c r="D341" s="125" t="s">
        <v>290</v>
      </c>
      <c r="E341" s="113"/>
    </row>
    <row r="342" spans="1:5" ht="15" customHeight="1" x14ac:dyDescent="0.15">
      <c r="A342" s="115" t="s">
        <v>5</v>
      </c>
      <c r="B342" s="115"/>
      <c r="C342" s="115"/>
      <c r="D342" s="125" t="s">
        <v>289</v>
      </c>
      <c r="E342" s="113"/>
    </row>
    <row r="343" spans="1:5" ht="15" customHeight="1" x14ac:dyDescent="0.15">
      <c r="A343" s="115"/>
      <c r="B343" s="115"/>
      <c r="C343" s="115"/>
      <c r="D343" s="113"/>
      <c r="E343" s="113"/>
    </row>
    <row r="344" spans="1:5" ht="15" customHeight="1" x14ac:dyDescent="0.15">
      <c r="A344" s="115" t="s">
        <v>100</v>
      </c>
      <c r="B344" s="115" t="s">
        <v>6</v>
      </c>
      <c r="C344" s="115">
        <v>1</v>
      </c>
      <c r="D344" s="113" t="s">
        <v>238</v>
      </c>
      <c r="E344" s="113"/>
    </row>
    <row r="345" spans="1:5" ht="15" customHeight="1" x14ac:dyDescent="0.15">
      <c r="A345" s="115"/>
      <c r="B345" s="115"/>
      <c r="C345" s="115"/>
      <c r="D345" s="117"/>
      <c r="E345" s="113"/>
    </row>
    <row r="346" spans="1:5" ht="15" customHeight="1" x14ac:dyDescent="0.15">
      <c r="A346" s="121" t="s">
        <v>146</v>
      </c>
      <c r="B346" s="115"/>
      <c r="C346" s="115"/>
      <c r="D346" s="124" t="s">
        <v>288</v>
      </c>
      <c r="E346" s="113"/>
    </row>
    <row r="347" spans="1:5" ht="15" customHeight="1" x14ac:dyDescent="0.15">
      <c r="A347" s="121" t="s">
        <v>146</v>
      </c>
      <c r="B347" s="115"/>
      <c r="C347" s="115"/>
      <c r="D347" s="124" t="s">
        <v>287</v>
      </c>
      <c r="E347" s="113"/>
    </row>
    <row r="348" spans="1:5" ht="15" customHeight="1" x14ac:dyDescent="0.15">
      <c r="A348" s="121" t="s">
        <v>146</v>
      </c>
      <c r="B348" s="115"/>
      <c r="C348" s="115"/>
      <c r="D348" s="124" t="s">
        <v>286</v>
      </c>
      <c r="E348" s="113"/>
    </row>
    <row r="349" spans="1:5" ht="15" customHeight="1" x14ac:dyDescent="0.15">
      <c r="A349" s="121" t="s">
        <v>146</v>
      </c>
      <c r="B349" s="115"/>
      <c r="C349" s="115"/>
      <c r="D349" s="124" t="s">
        <v>285</v>
      </c>
      <c r="E349" s="113"/>
    </row>
    <row r="350" spans="1:5" ht="15" customHeight="1" x14ac:dyDescent="0.15">
      <c r="A350" s="121" t="s">
        <v>146</v>
      </c>
      <c r="B350" s="115"/>
      <c r="C350" s="115"/>
      <c r="D350" s="124" t="s">
        <v>284</v>
      </c>
      <c r="E350" s="113"/>
    </row>
    <row r="351" spans="1:5" ht="15" customHeight="1" x14ac:dyDescent="0.15">
      <c r="A351" s="121" t="s">
        <v>146</v>
      </c>
      <c r="B351" s="115"/>
      <c r="C351" s="115"/>
      <c r="D351" s="124" t="s">
        <v>283</v>
      </c>
      <c r="E351" s="113"/>
    </row>
    <row r="352" spans="1:5" ht="15" customHeight="1" x14ac:dyDescent="0.15">
      <c r="A352" s="121" t="s">
        <v>146</v>
      </c>
      <c r="B352" s="115"/>
      <c r="C352" s="115"/>
      <c r="D352" s="124" t="s">
        <v>282</v>
      </c>
      <c r="E352" s="113"/>
    </row>
    <row r="353" spans="1:5" ht="15" customHeight="1" x14ac:dyDescent="0.15">
      <c r="A353" s="121" t="s">
        <v>146</v>
      </c>
      <c r="B353" s="115"/>
      <c r="C353" s="115"/>
      <c r="D353" s="124" t="s">
        <v>281</v>
      </c>
      <c r="E353" s="113"/>
    </row>
    <row r="354" spans="1:5" ht="15" customHeight="1" x14ac:dyDescent="0.15">
      <c r="A354" s="121" t="s">
        <v>146</v>
      </c>
      <c r="B354" s="115"/>
      <c r="C354" s="115"/>
      <c r="D354" s="124" t="s">
        <v>280</v>
      </c>
      <c r="E354" s="113"/>
    </row>
    <row r="355" spans="1:5" ht="15" customHeight="1" x14ac:dyDescent="0.15">
      <c r="A355" s="121" t="s">
        <v>146</v>
      </c>
      <c r="B355" s="115"/>
      <c r="C355" s="115"/>
      <c r="D355" s="124" t="s">
        <v>279</v>
      </c>
      <c r="E355" s="113"/>
    </row>
    <row r="356" spans="1:5" ht="15" customHeight="1" x14ac:dyDescent="0.15">
      <c r="A356" s="121" t="s">
        <v>146</v>
      </c>
      <c r="B356" s="115"/>
      <c r="C356" s="115"/>
      <c r="D356" s="124" t="s">
        <v>278</v>
      </c>
      <c r="E356" s="113"/>
    </row>
    <row r="357" spans="1:5" ht="15" customHeight="1" x14ac:dyDescent="0.15">
      <c r="A357" s="121" t="s">
        <v>146</v>
      </c>
      <c r="B357" s="115"/>
      <c r="C357" s="115"/>
      <c r="D357" s="123" t="s">
        <v>277</v>
      </c>
      <c r="E357" s="113"/>
    </row>
    <row r="358" spans="1:5" ht="15" customHeight="1" x14ac:dyDescent="0.15">
      <c r="A358" s="121" t="s">
        <v>146</v>
      </c>
      <c r="B358" s="115"/>
      <c r="C358" s="115"/>
      <c r="D358" s="123" t="s">
        <v>276</v>
      </c>
      <c r="E358" s="113"/>
    </row>
    <row r="359" spans="1:5" ht="15" customHeight="1" x14ac:dyDescent="0.15">
      <c r="A359" s="121" t="s">
        <v>146</v>
      </c>
      <c r="B359" s="115"/>
      <c r="C359" s="115"/>
      <c r="D359" s="123" t="s">
        <v>275</v>
      </c>
      <c r="E359" s="113"/>
    </row>
    <row r="360" spans="1:5" ht="15" customHeight="1" x14ac:dyDescent="0.15">
      <c r="A360" s="121" t="s">
        <v>146</v>
      </c>
      <c r="B360" s="115"/>
      <c r="C360" s="115"/>
      <c r="D360" s="123" t="s">
        <v>274</v>
      </c>
      <c r="E360" s="113"/>
    </row>
    <row r="361" spans="1:5" ht="15" customHeight="1" x14ac:dyDescent="0.15">
      <c r="A361" s="121" t="s">
        <v>146</v>
      </c>
      <c r="B361" s="115"/>
      <c r="C361" s="115"/>
      <c r="D361" s="124" t="s">
        <v>273</v>
      </c>
      <c r="E361" s="113"/>
    </row>
    <row r="362" spans="1:5" ht="15" customHeight="1" x14ac:dyDescent="0.15">
      <c r="A362" s="121" t="s">
        <v>146</v>
      </c>
      <c r="B362" s="115"/>
      <c r="C362" s="115"/>
      <c r="D362" s="123" t="s">
        <v>272</v>
      </c>
      <c r="E362" s="113"/>
    </row>
    <row r="363" spans="1:5" ht="15" customHeight="1" x14ac:dyDescent="0.15">
      <c r="A363" s="121" t="s">
        <v>146</v>
      </c>
      <c r="B363" s="115"/>
      <c r="C363" s="115"/>
      <c r="D363" s="123" t="s">
        <v>271</v>
      </c>
      <c r="E363" s="113"/>
    </row>
    <row r="364" spans="1:5" ht="15" customHeight="1" x14ac:dyDescent="0.15">
      <c r="A364" s="121" t="s">
        <v>146</v>
      </c>
      <c r="B364" s="115"/>
      <c r="C364" s="115"/>
      <c r="D364" s="123" t="s">
        <v>270</v>
      </c>
      <c r="E364" s="113"/>
    </row>
    <row r="365" spans="1:5" ht="15" customHeight="1" x14ac:dyDescent="0.15">
      <c r="A365" s="121" t="s">
        <v>146</v>
      </c>
      <c r="B365" s="115"/>
      <c r="C365" s="115"/>
      <c r="D365" s="123" t="s">
        <v>269</v>
      </c>
      <c r="E365" s="113"/>
    </row>
    <row r="366" spans="1:5" ht="15" customHeight="1" x14ac:dyDescent="0.15">
      <c r="A366" s="121" t="s">
        <v>146</v>
      </c>
      <c r="B366" s="115"/>
      <c r="C366" s="115"/>
      <c r="D366" s="123" t="s">
        <v>268</v>
      </c>
      <c r="E366" s="113"/>
    </row>
    <row r="367" spans="1:5" ht="15" customHeight="1" x14ac:dyDescent="0.15">
      <c r="A367" s="121" t="s">
        <v>146</v>
      </c>
      <c r="B367" s="115"/>
      <c r="C367" s="115"/>
      <c r="D367" s="123" t="s">
        <v>267</v>
      </c>
      <c r="E367" s="113"/>
    </row>
    <row r="368" spans="1:5" ht="15" customHeight="1" x14ac:dyDescent="0.15">
      <c r="A368" s="121" t="s">
        <v>146</v>
      </c>
      <c r="B368" s="115"/>
      <c r="C368" s="115"/>
      <c r="D368" s="123" t="s">
        <v>266</v>
      </c>
      <c r="E368" s="113"/>
    </row>
    <row r="369" spans="1:5" ht="15" customHeight="1" x14ac:dyDescent="0.15">
      <c r="A369" s="121" t="s">
        <v>146</v>
      </c>
      <c r="B369" s="115"/>
      <c r="C369" s="115"/>
      <c r="D369" s="123" t="s">
        <v>265</v>
      </c>
      <c r="E369" s="113"/>
    </row>
    <row r="370" spans="1:5" ht="15" customHeight="1" x14ac:dyDescent="0.15">
      <c r="A370" s="121" t="s">
        <v>146</v>
      </c>
      <c r="B370" s="115"/>
      <c r="C370" s="115"/>
      <c r="D370" s="123" t="s">
        <v>264</v>
      </c>
      <c r="E370" s="113"/>
    </row>
    <row r="371" spans="1:5" ht="15" customHeight="1" x14ac:dyDescent="0.15">
      <c r="A371" s="121" t="s">
        <v>146</v>
      </c>
      <c r="B371" s="115"/>
      <c r="C371" s="115"/>
      <c r="D371" s="123" t="s">
        <v>263</v>
      </c>
      <c r="E371" s="113"/>
    </row>
    <row r="372" spans="1:5" ht="15" customHeight="1" x14ac:dyDescent="0.15">
      <c r="A372" s="121" t="s">
        <v>146</v>
      </c>
      <c r="B372" s="115"/>
      <c r="C372" s="115"/>
      <c r="D372" s="123" t="s">
        <v>262</v>
      </c>
      <c r="E372" s="113"/>
    </row>
    <row r="373" spans="1:5" ht="15" customHeight="1" x14ac:dyDescent="0.15">
      <c r="A373" s="121" t="s">
        <v>146</v>
      </c>
      <c r="B373" s="115"/>
      <c r="C373" s="115"/>
      <c r="D373" s="123" t="s">
        <v>261</v>
      </c>
      <c r="E373" s="113"/>
    </row>
    <row r="374" spans="1:5" ht="15" customHeight="1" x14ac:dyDescent="0.15">
      <c r="A374" s="115"/>
      <c r="B374" s="115"/>
      <c r="C374" s="115"/>
      <c r="D374" s="119"/>
      <c r="E374" s="113"/>
    </row>
    <row r="375" spans="1:5" ht="15" customHeight="1" x14ac:dyDescent="0.15">
      <c r="A375" s="121" t="s">
        <v>249</v>
      </c>
      <c r="B375" s="115">
        <v>1</v>
      </c>
      <c r="C375" s="115">
        <v>1</v>
      </c>
      <c r="D375" s="116"/>
      <c r="E375" s="122" t="s">
        <v>260</v>
      </c>
    </row>
    <row r="376" spans="1:5" ht="15" customHeight="1" x14ac:dyDescent="0.15">
      <c r="A376" s="121" t="s">
        <v>249</v>
      </c>
      <c r="B376" s="115"/>
      <c r="C376" s="115"/>
      <c r="D376" s="119"/>
      <c r="E376" s="122" t="s">
        <v>259</v>
      </c>
    </row>
    <row r="377" spans="1:5" ht="15" customHeight="1" x14ac:dyDescent="0.15">
      <c r="A377" s="121" t="s">
        <v>249</v>
      </c>
      <c r="B377" s="115"/>
      <c r="C377" s="115"/>
      <c r="D377" s="119"/>
      <c r="E377" s="120" t="s">
        <v>258</v>
      </c>
    </row>
    <row r="378" spans="1:5" ht="15" customHeight="1" x14ac:dyDescent="0.15">
      <c r="A378" s="121" t="s">
        <v>249</v>
      </c>
      <c r="B378" s="115"/>
      <c r="C378" s="115"/>
      <c r="D378" s="119"/>
      <c r="E378" s="122" t="s">
        <v>257</v>
      </c>
    </row>
    <row r="379" spans="1:5" ht="15" customHeight="1" x14ac:dyDescent="0.15">
      <c r="A379" s="121" t="s">
        <v>249</v>
      </c>
      <c r="B379" s="115"/>
      <c r="C379" s="115"/>
      <c r="D379" s="119"/>
      <c r="E379" s="122" t="s">
        <v>256</v>
      </c>
    </row>
    <row r="380" spans="1:5" ht="15" customHeight="1" x14ac:dyDescent="0.15">
      <c r="A380" s="121" t="s">
        <v>249</v>
      </c>
      <c r="B380" s="115"/>
      <c r="C380" s="115"/>
      <c r="D380" s="119"/>
      <c r="E380" s="122" t="s">
        <v>255</v>
      </c>
    </row>
    <row r="381" spans="1:5" ht="15" customHeight="1" x14ac:dyDescent="0.15">
      <c r="A381" s="121" t="s">
        <v>249</v>
      </c>
      <c r="B381" s="115"/>
      <c r="C381" s="115"/>
      <c r="D381" s="119"/>
      <c r="E381" s="122" t="s">
        <v>254</v>
      </c>
    </row>
    <row r="382" spans="1:5" ht="15" customHeight="1" x14ac:dyDescent="0.15">
      <c r="A382" s="121" t="s">
        <v>249</v>
      </c>
      <c r="B382" s="115"/>
      <c r="C382" s="115"/>
      <c r="D382" s="119"/>
      <c r="E382" s="122" t="s">
        <v>253</v>
      </c>
    </row>
    <row r="383" spans="1:5" ht="15" customHeight="1" x14ac:dyDescent="0.15">
      <c r="A383" s="121" t="s">
        <v>249</v>
      </c>
      <c r="B383" s="115"/>
      <c r="C383" s="115"/>
      <c r="D383" s="119"/>
      <c r="E383" s="122" t="s">
        <v>252</v>
      </c>
    </row>
    <row r="384" spans="1:5" ht="15" customHeight="1" x14ac:dyDescent="0.15">
      <c r="A384" s="121" t="s">
        <v>249</v>
      </c>
      <c r="B384" s="115"/>
      <c r="C384" s="115"/>
      <c r="D384" s="119"/>
      <c r="E384" s="122" t="s">
        <v>251</v>
      </c>
    </row>
    <row r="385" spans="1:5" ht="15" customHeight="1" x14ac:dyDescent="0.15">
      <c r="A385" s="121" t="s">
        <v>249</v>
      </c>
      <c r="B385" s="115"/>
      <c r="C385" s="115"/>
      <c r="D385" s="119"/>
      <c r="E385" s="122" t="s">
        <v>250</v>
      </c>
    </row>
    <row r="386" spans="1:5" ht="15" customHeight="1" x14ac:dyDescent="0.15">
      <c r="A386" s="121" t="s">
        <v>249</v>
      </c>
      <c r="B386" s="115"/>
      <c r="C386" s="115"/>
      <c r="D386" s="119"/>
      <c r="E386" s="122" t="s">
        <v>248</v>
      </c>
    </row>
    <row r="387" spans="1:5" ht="15" customHeight="1" x14ac:dyDescent="0.15">
      <c r="A387" s="115"/>
      <c r="B387" s="115"/>
      <c r="C387" s="115"/>
      <c r="D387" s="119"/>
      <c r="E387" s="113"/>
    </row>
    <row r="388" spans="1:5" ht="15" customHeight="1" x14ac:dyDescent="0.15">
      <c r="A388" s="121" t="s">
        <v>247</v>
      </c>
      <c r="B388" s="115">
        <v>1</v>
      </c>
      <c r="C388" s="115" t="s">
        <v>6</v>
      </c>
      <c r="D388" s="119"/>
      <c r="E388" s="120" t="s">
        <v>246</v>
      </c>
    </row>
    <row r="389" spans="1:5" ht="15" customHeight="1" x14ac:dyDescent="0.15">
      <c r="A389" s="115"/>
      <c r="B389" s="115"/>
      <c r="C389" s="115"/>
      <c r="D389" s="119"/>
      <c r="E389" s="113"/>
    </row>
    <row r="390" spans="1:5" ht="15" customHeight="1" x14ac:dyDescent="0.15">
      <c r="A390" s="115" t="s">
        <v>101</v>
      </c>
      <c r="B390" s="115" t="s">
        <v>6</v>
      </c>
      <c r="C390" s="115" t="s">
        <v>6</v>
      </c>
      <c r="D390" s="116" t="s">
        <v>245</v>
      </c>
      <c r="E390" s="113" t="s">
        <v>244</v>
      </c>
    </row>
    <row r="391" spans="1:5" ht="15" customHeight="1" x14ac:dyDescent="0.15">
      <c r="A391" s="115" t="s">
        <v>101</v>
      </c>
      <c r="B391" s="115"/>
      <c r="C391" s="115"/>
      <c r="D391" s="116" t="s">
        <v>243</v>
      </c>
      <c r="E391" s="113" t="s">
        <v>242</v>
      </c>
    </row>
    <row r="392" spans="1:5" ht="15" customHeight="1" x14ac:dyDescent="0.15">
      <c r="A392" s="115" t="s">
        <v>101</v>
      </c>
      <c r="B392" s="115"/>
      <c r="C392" s="115"/>
      <c r="D392" s="119"/>
      <c r="E392" s="113" t="s">
        <v>241</v>
      </c>
    </row>
    <row r="393" spans="1:5" ht="15" customHeight="1" x14ac:dyDescent="0.15">
      <c r="A393" s="115" t="s">
        <v>101</v>
      </c>
      <c r="B393" s="115"/>
      <c r="C393" s="115"/>
      <c r="D393" s="119"/>
      <c r="E393" s="113" t="s">
        <v>214</v>
      </c>
    </row>
    <row r="394" spans="1:5" ht="15" customHeight="1" x14ac:dyDescent="0.15">
      <c r="A394" s="115" t="s">
        <v>101</v>
      </c>
      <c r="B394" s="115"/>
      <c r="C394" s="115"/>
      <c r="D394" s="119"/>
      <c r="E394" s="113" t="s">
        <v>240</v>
      </c>
    </row>
    <row r="395" spans="1:5" ht="15" customHeight="1" x14ac:dyDescent="0.15">
      <c r="A395" s="115" t="s">
        <v>101</v>
      </c>
      <c r="B395" s="115"/>
      <c r="C395" s="115"/>
      <c r="D395" s="118"/>
      <c r="E395" s="113" t="s">
        <v>239</v>
      </c>
    </row>
    <row r="396" spans="1:5" ht="15" customHeight="1" x14ac:dyDescent="0.15">
      <c r="A396" s="115"/>
      <c r="B396" s="115"/>
      <c r="C396" s="115"/>
      <c r="D396" s="116"/>
      <c r="E396" s="113"/>
    </row>
    <row r="397" spans="1:5" ht="15" customHeight="1" x14ac:dyDescent="0.15">
      <c r="A397" s="115" t="s">
        <v>102</v>
      </c>
      <c r="B397" s="115" t="s">
        <v>6</v>
      </c>
      <c r="C397" s="115">
        <v>1</v>
      </c>
      <c r="D397" s="113" t="s">
        <v>238</v>
      </c>
      <c r="E397" s="113"/>
    </row>
    <row r="398" spans="1:5" ht="15" customHeight="1" x14ac:dyDescent="0.15">
      <c r="A398" s="115"/>
      <c r="B398" s="115"/>
      <c r="C398" s="115"/>
      <c r="D398" s="116"/>
      <c r="E398" s="113"/>
    </row>
    <row r="399" spans="1:5" ht="15" customHeight="1" x14ac:dyDescent="0.15">
      <c r="A399" s="115" t="s">
        <v>103</v>
      </c>
      <c r="B399" s="115" t="s">
        <v>6</v>
      </c>
      <c r="C399" s="115">
        <v>1</v>
      </c>
      <c r="D399" s="114" t="s">
        <v>237</v>
      </c>
      <c r="E399" s="113" t="s">
        <v>236</v>
      </c>
    </row>
    <row r="400" spans="1:5" ht="15" customHeight="1" x14ac:dyDescent="0.15">
      <c r="A400" s="115" t="s">
        <v>103</v>
      </c>
      <c r="B400" s="115"/>
      <c r="C400" s="115"/>
      <c r="D400" s="114" t="s">
        <v>235</v>
      </c>
      <c r="E400" s="113"/>
    </row>
    <row r="401" spans="1:5" ht="15" customHeight="1" x14ac:dyDescent="0.15">
      <c r="A401" s="115" t="s">
        <v>103</v>
      </c>
      <c r="B401" s="115"/>
      <c r="C401" s="115"/>
      <c r="D401" s="114" t="s">
        <v>234</v>
      </c>
      <c r="E401" s="113"/>
    </row>
    <row r="402" spans="1:5" ht="15" customHeight="1" x14ac:dyDescent="0.15">
      <c r="A402" s="115" t="s">
        <v>103</v>
      </c>
      <c r="B402" s="115"/>
      <c r="C402" s="115"/>
      <c r="D402" s="114" t="s">
        <v>233</v>
      </c>
      <c r="E402" s="113"/>
    </row>
    <row r="403" spans="1:5" ht="15" customHeight="1" x14ac:dyDescent="0.15">
      <c r="A403" s="115" t="s">
        <v>103</v>
      </c>
      <c r="B403" s="115"/>
      <c r="C403" s="115"/>
      <c r="D403" s="114" t="s">
        <v>232</v>
      </c>
      <c r="E403" s="113"/>
    </row>
    <row r="404" spans="1:5" ht="15" customHeight="1" x14ac:dyDescent="0.15">
      <c r="A404" s="115" t="s">
        <v>103</v>
      </c>
      <c r="B404" s="115"/>
      <c r="C404" s="115"/>
      <c r="D404" s="114" t="s">
        <v>231</v>
      </c>
      <c r="E404" s="113"/>
    </row>
    <row r="405" spans="1:5" ht="15" customHeight="1" x14ac:dyDescent="0.15">
      <c r="A405" s="115" t="s">
        <v>103</v>
      </c>
      <c r="B405" s="115"/>
      <c r="C405" s="115"/>
      <c r="D405" s="114" t="s">
        <v>230</v>
      </c>
      <c r="E405" s="113"/>
    </row>
    <row r="406" spans="1:5" ht="15" customHeight="1" x14ac:dyDescent="0.15">
      <c r="A406" s="115" t="s">
        <v>103</v>
      </c>
      <c r="B406" s="115"/>
      <c r="C406" s="115"/>
      <c r="D406" s="114" t="s">
        <v>229</v>
      </c>
      <c r="E406" s="113"/>
    </row>
    <row r="407" spans="1:5" ht="15" customHeight="1" x14ac:dyDescent="0.15">
      <c r="A407" s="115" t="s">
        <v>103</v>
      </c>
      <c r="B407" s="115"/>
      <c r="C407" s="115"/>
      <c r="D407" s="117" t="s">
        <v>228</v>
      </c>
      <c r="E407" s="113"/>
    </row>
    <row r="408" spans="1:5" ht="15" customHeight="1" x14ac:dyDescent="0.15">
      <c r="A408" s="115" t="s">
        <v>103</v>
      </c>
      <c r="B408" s="115"/>
      <c r="C408" s="115"/>
      <c r="D408" s="114" t="s">
        <v>227</v>
      </c>
      <c r="E408" s="113"/>
    </row>
    <row r="409" spans="1:5" ht="15" customHeight="1" x14ac:dyDescent="0.15">
      <c r="A409" s="115" t="s">
        <v>103</v>
      </c>
      <c r="B409" s="115"/>
      <c r="C409" s="115"/>
      <c r="D409" s="117" t="s">
        <v>226</v>
      </c>
      <c r="E409" s="113"/>
    </row>
    <row r="410" spans="1:5" ht="15" customHeight="1" x14ac:dyDescent="0.15">
      <c r="A410" s="115"/>
      <c r="B410" s="115"/>
      <c r="C410" s="115"/>
      <c r="D410" s="113"/>
      <c r="E410" s="113"/>
    </row>
    <row r="411" spans="1:5" ht="15" customHeight="1" x14ac:dyDescent="0.15">
      <c r="A411" s="115" t="s">
        <v>104</v>
      </c>
      <c r="B411" s="115" t="s">
        <v>6</v>
      </c>
      <c r="C411" s="115" t="s">
        <v>6</v>
      </c>
      <c r="D411" s="117" t="s">
        <v>225</v>
      </c>
      <c r="E411" s="113"/>
    </row>
    <row r="412" spans="1:5" ht="15" customHeight="1" x14ac:dyDescent="0.15">
      <c r="A412" s="115" t="s">
        <v>104</v>
      </c>
      <c r="B412" s="115"/>
      <c r="C412" s="115"/>
      <c r="D412" s="117" t="s">
        <v>224</v>
      </c>
      <c r="E412" s="113"/>
    </row>
    <row r="413" spans="1:5" ht="15" customHeight="1" x14ac:dyDescent="0.15">
      <c r="A413" s="115" t="s">
        <v>104</v>
      </c>
      <c r="B413" s="115"/>
      <c r="C413" s="115"/>
      <c r="D413" s="117" t="s">
        <v>223</v>
      </c>
      <c r="E413" s="113"/>
    </row>
    <row r="414" spans="1:5" ht="15" customHeight="1" x14ac:dyDescent="0.15">
      <c r="A414" s="115" t="s">
        <v>104</v>
      </c>
      <c r="B414" s="115"/>
      <c r="C414" s="115"/>
      <c r="D414" s="117" t="s">
        <v>222</v>
      </c>
      <c r="E414" s="113"/>
    </row>
    <row r="415" spans="1:5" ht="15" customHeight="1" x14ac:dyDescent="0.15">
      <c r="A415" s="115" t="s">
        <v>104</v>
      </c>
      <c r="B415" s="115"/>
      <c r="C415" s="115"/>
      <c r="D415" s="117" t="s">
        <v>221</v>
      </c>
      <c r="E415" s="113"/>
    </row>
    <row r="416" spans="1:5" ht="15" customHeight="1" x14ac:dyDescent="0.15">
      <c r="A416" s="115" t="s">
        <v>104</v>
      </c>
      <c r="B416" s="115"/>
      <c r="C416" s="115"/>
      <c r="D416" s="114" t="s">
        <v>220</v>
      </c>
      <c r="E416" s="113"/>
    </row>
    <row r="417" spans="1:5" ht="15" customHeight="1" x14ac:dyDescent="0.15">
      <c r="A417" s="115"/>
      <c r="B417" s="115"/>
      <c r="C417" s="115"/>
      <c r="D417" s="116"/>
      <c r="E417" s="113"/>
    </row>
    <row r="418" spans="1:5" ht="15" customHeight="1" x14ac:dyDescent="0.15">
      <c r="A418" s="115" t="s">
        <v>105</v>
      </c>
      <c r="B418" s="115" t="s">
        <v>6</v>
      </c>
      <c r="C418" s="115" t="s">
        <v>6</v>
      </c>
      <c r="D418" s="114" t="s">
        <v>219</v>
      </c>
      <c r="E418" s="113" t="s">
        <v>218</v>
      </c>
    </row>
    <row r="419" spans="1:5" ht="15" customHeight="1" x14ac:dyDescent="0.15">
      <c r="A419" s="115" t="s">
        <v>105</v>
      </c>
      <c r="B419" s="115"/>
      <c r="C419" s="115"/>
      <c r="D419" s="114" t="s">
        <v>217</v>
      </c>
      <c r="E419" s="113" t="s">
        <v>216</v>
      </c>
    </row>
    <row r="420" spans="1:5" ht="15" customHeight="1" x14ac:dyDescent="0.15">
      <c r="A420" s="115" t="s">
        <v>105</v>
      </c>
      <c r="B420" s="115"/>
      <c r="C420" s="115"/>
      <c r="D420" s="114" t="s">
        <v>215</v>
      </c>
      <c r="E420" s="113" t="s">
        <v>214</v>
      </c>
    </row>
    <row r="421" spans="1:5" ht="15" customHeight="1" x14ac:dyDescent="0.15">
      <c r="A421" s="115" t="s">
        <v>105</v>
      </c>
      <c r="B421" s="115"/>
      <c r="C421" s="115"/>
      <c r="D421" s="114" t="s">
        <v>213</v>
      </c>
      <c r="E421" s="113"/>
    </row>
    <row r="422" spans="1:5" ht="15" customHeight="1" x14ac:dyDescent="0.15">
      <c r="A422" s="115" t="s">
        <v>105</v>
      </c>
      <c r="B422" s="115"/>
      <c r="C422" s="115"/>
      <c r="D422" s="114" t="s">
        <v>212</v>
      </c>
      <c r="E422" s="113"/>
    </row>
    <row r="423" spans="1:5" ht="15" customHeight="1" x14ac:dyDescent="0.15">
      <c r="A423" s="115" t="s">
        <v>105</v>
      </c>
      <c r="B423" s="115"/>
      <c r="C423" s="115"/>
      <c r="D423" s="114" t="s">
        <v>211</v>
      </c>
      <c r="E423" s="113"/>
    </row>
    <row r="424" spans="1:5" ht="15" customHeight="1" x14ac:dyDescent="0.15">
      <c r="A424" s="115" t="s">
        <v>105</v>
      </c>
      <c r="B424" s="115"/>
      <c r="C424" s="115"/>
      <c r="D424" s="114" t="s">
        <v>210</v>
      </c>
      <c r="E424" s="113"/>
    </row>
    <row r="433" spans="4:4" ht="15" customHeight="1" x14ac:dyDescent="0.15">
      <c r="D433" s="112"/>
    </row>
    <row r="434" spans="4:4" ht="15" customHeight="1" x14ac:dyDescent="0.15">
      <c r="D434" s="112"/>
    </row>
    <row r="435" spans="4:4" ht="15" customHeight="1" x14ac:dyDescent="0.15">
      <c r="D435" s="112"/>
    </row>
    <row r="436" spans="4:4" ht="15" customHeight="1" x14ac:dyDescent="0.15">
      <c r="D436" s="112"/>
    </row>
    <row r="437" spans="4:4" ht="15" customHeight="1" x14ac:dyDescent="0.15">
      <c r="D437" s="11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06CA-D271-D347-9D30-35FA1EF07A58}">
  <dimension ref="A1:T49"/>
  <sheetViews>
    <sheetView zoomScale="117" zoomScaleNormal="110" workbookViewId="0">
      <pane xSplit="1" ySplit="4" topLeftCell="B31" activePane="bottomRight" state="frozen"/>
      <selection pane="topRight" activeCell="B1" sqref="B1"/>
      <selection pane="bottomLeft" activeCell="A5" sqref="A5"/>
      <selection pane="bottomRight" activeCell="P45" sqref="P45"/>
    </sheetView>
  </sheetViews>
  <sheetFormatPr baseColWidth="10" defaultRowHeight="13" x14ac:dyDescent="0.15"/>
  <cols>
    <col min="1" max="1" width="11.6640625" style="39" customWidth="1"/>
    <col min="2" max="4" width="10.1640625" customWidth="1"/>
    <col min="5" max="5" width="10.1640625" style="40" customWidth="1"/>
    <col min="6" max="19" width="10.1640625" customWidth="1"/>
    <col min="20" max="20" width="145.5" customWidth="1"/>
  </cols>
  <sheetData>
    <row r="1" spans="1:20" s="37" customFormat="1" ht="56" x14ac:dyDescent="0.15">
      <c r="A1" s="41" t="s">
        <v>0</v>
      </c>
      <c r="B1" s="41" t="s">
        <v>1</v>
      </c>
      <c r="C1" s="41" t="s">
        <v>147</v>
      </c>
      <c r="D1" s="41" t="s">
        <v>148</v>
      </c>
      <c r="E1" s="42" t="s">
        <v>142</v>
      </c>
      <c r="F1" s="41" t="s">
        <v>141</v>
      </c>
      <c r="G1" s="41" t="s">
        <v>140</v>
      </c>
      <c r="H1" s="41" t="s">
        <v>139</v>
      </c>
      <c r="I1" s="41" t="s">
        <v>138</v>
      </c>
      <c r="J1" s="41" t="s">
        <v>144</v>
      </c>
      <c r="K1" s="41" t="s">
        <v>137</v>
      </c>
      <c r="L1" s="41" t="s">
        <v>136</v>
      </c>
      <c r="M1" s="41" t="s">
        <v>135</v>
      </c>
      <c r="N1" s="41" t="s">
        <v>134</v>
      </c>
      <c r="O1" s="41" t="s">
        <v>133</v>
      </c>
      <c r="P1" s="41" t="s">
        <v>132</v>
      </c>
      <c r="Q1" s="41" t="s">
        <v>131</v>
      </c>
      <c r="R1" s="41" t="s">
        <v>130</v>
      </c>
      <c r="S1" s="41" t="s">
        <v>129</v>
      </c>
      <c r="T1" s="41"/>
    </row>
    <row r="2" spans="1:20" ht="16" customHeight="1" x14ac:dyDescent="0.15">
      <c r="A2" s="43" t="s">
        <v>54</v>
      </c>
      <c r="B2" s="1">
        <f>COUNT(B5:B49)</f>
        <v>21</v>
      </c>
      <c r="C2" s="1">
        <f>SUM(C5:C49)</f>
        <v>100</v>
      </c>
      <c r="D2" s="1">
        <f t="shared" ref="D2:S2" si="0">SUM(D5:D49)</f>
        <v>35</v>
      </c>
      <c r="E2" s="1">
        <f>SUM(E5:E49)</f>
        <v>127</v>
      </c>
      <c r="F2" s="1">
        <f t="shared" si="0"/>
        <v>353</v>
      </c>
      <c r="G2" s="1">
        <f t="shared" si="0"/>
        <v>1</v>
      </c>
      <c r="H2" s="1">
        <f>SUM(H5:H49)</f>
        <v>389</v>
      </c>
      <c r="I2" s="1">
        <f t="shared" si="0"/>
        <v>17</v>
      </c>
      <c r="J2" s="1">
        <f t="shared" si="0"/>
        <v>760</v>
      </c>
      <c r="K2" s="1">
        <f t="shared" si="0"/>
        <v>691</v>
      </c>
      <c r="L2" s="1">
        <f t="shared" si="0"/>
        <v>396</v>
      </c>
      <c r="M2" s="1">
        <f t="shared" si="0"/>
        <v>544</v>
      </c>
      <c r="N2" s="1">
        <f t="shared" si="0"/>
        <v>19</v>
      </c>
      <c r="O2" s="1">
        <f t="shared" si="0"/>
        <v>563</v>
      </c>
      <c r="P2" s="1">
        <f t="shared" si="0"/>
        <v>186</v>
      </c>
      <c r="Q2" s="1">
        <f t="shared" si="0"/>
        <v>6</v>
      </c>
      <c r="R2" s="1">
        <f t="shared" si="0"/>
        <v>192</v>
      </c>
      <c r="S2" s="1">
        <f t="shared" si="0"/>
        <v>1515</v>
      </c>
      <c r="T2" s="1"/>
    </row>
    <row r="3" spans="1:20" ht="16" customHeight="1" x14ac:dyDescent="0.15">
      <c r="A3" s="43" t="s">
        <v>143</v>
      </c>
      <c r="B3" s="44"/>
      <c r="C3" s="44">
        <f>C2/B2</f>
        <v>4.7619047619047619</v>
      </c>
      <c r="D3" s="44">
        <f>D2/B2</f>
        <v>1.6666666666666667</v>
      </c>
      <c r="E3" s="44">
        <f>E2/B2</f>
        <v>6.0476190476190474</v>
      </c>
      <c r="F3" s="44">
        <f>F2/B2</f>
        <v>16.80952380952381</v>
      </c>
      <c r="G3" s="44">
        <f>G2/B2</f>
        <v>4.7619047619047616E-2</v>
      </c>
      <c r="H3" s="44">
        <f>H2/B2</f>
        <v>18.523809523809526</v>
      </c>
      <c r="I3" s="44">
        <f>I2/B2</f>
        <v>0.80952380952380953</v>
      </c>
      <c r="J3" s="44">
        <f>J2/B2</f>
        <v>36.19047619047619</v>
      </c>
      <c r="K3" s="44">
        <f>K2/B2</f>
        <v>32.904761904761905</v>
      </c>
      <c r="L3" s="44">
        <f>L2/B2</f>
        <v>18.857142857142858</v>
      </c>
      <c r="M3" s="44">
        <f>M2/B2</f>
        <v>25.904761904761905</v>
      </c>
      <c r="N3" s="44">
        <f>N2/B2</f>
        <v>0.90476190476190477</v>
      </c>
      <c r="O3" s="44">
        <f>O2/B2</f>
        <v>26.80952380952381</v>
      </c>
      <c r="P3" s="44">
        <f>P2/B2</f>
        <v>8.8571428571428577</v>
      </c>
      <c r="Q3" s="44">
        <f>Q2/B2</f>
        <v>0.2857142857142857</v>
      </c>
      <c r="R3" s="44">
        <f>R2/B2</f>
        <v>9.1428571428571423</v>
      </c>
      <c r="S3" s="44">
        <f>S2/B2</f>
        <v>72.142857142857139</v>
      </c>
      <c r="T3" s="1"/>
    </row>
    <row r="4" spans="1:20" ht="29" customHeight="1" x14ac:dyDescent="0.15">
      <c r="A4" s="45"/>
      <c r="B4" s="46" t="s">
        <v>145</v>
      </c>
      <c r="C4" s="44"/>
      <c r="D4" s="44"/>
      <c r="E4" s="47"/>
      <c r="F4" s="44"/>
      <c r="G4" s="44"/>
      <c r="H4" s="44"/>
      <c r="I4" s="44"/>
      <c r="J4" s="44"/>
      <c r="K4" s="44"/>
      <c r="L4" s="44"/>
      <c r="M4" s="44"/>
      <c r="N4" s="44"/>
      <c r="O4" s="44"/>
      <c r="P4" s="44"/>
      <c r="Q4" s="44"/>
      <c r="R4" s="44"/>
      <c r="S4" s="44"/>
      <c r="T4" s="1"/>
    </row>
    <row r="5" spans="1:20" ht="14" x14ac:dyDescent="0.15">
      <c r="A5" s="1" t="s">
        <v>29</v>
      </c>
      <c r="B5" s="1">
        <v>1</v>
      </c>
      <c r="C5" s="1"/>
      <c r="D5" s="1"/>
      <c r="E5" s="20"/>
      <c r="F5" s="1"/>
      <c r="G5" s="1"/>
      <c r="H5" s="1"/>
      <c r="I5" s="1"/>
      <c r="J5" s="20">
        <f t="shared" ref="J5" si="1">SUM(F5:I5)</f>
        <v>0</v>
      </c>
      <c r="K5" s="1">
        <v>33</v>
      </c>
      <c r="L5" s="1"/>
      <c r="M5" s="1"/>
      <c r="N5" s="1"/>
      <c r="O5" s="20">
        <f>SUM(M5:N5)</f>
        <v>0</v>
      </c>
      <c r="P5" s="1"/>
      <c r="Q5" s="1"/>
      <c r="R5" s="20">
        <f>SUM(P5:Q5)</f>
        <v>0</v>
      </c>
      <c r="S5" s="1">
        <f>SUM(J5+O5+R5)</f>
        <v>0</v>
      </c>
      <c r="T5" s="1"/>
    </row>
    <row r="6" spans="1:20" ht="14" x14ac:dyDescent="0.15">
      <c r="A6" s="1" t="s">
        <v>30</v>
      </c>
      <c r="B6" s="1">
        <v>1</v>
      </c>
      <c r="C6" s="1">
        <v>1</v>
      </c>
      <c r="D6" s="1">
        <v>1</v>
      </c>
      <c r="E6" s="20">
        <f>SUM(C6:D6)</f>
        <v>2</v>
      </c>
      <c r="F6" s="1"/>
      <c r="G6" s="1"/>
      <c r="H6" s="1">
        <v>15</v>
      </c>
      <c r="I6" s="1"/>
      <c r="J6" s="20">
        <f>SUM(F6:I6)</f>
        <v>15</v>
      </c>
      <c r="K6" s="1">
        <v>2</v>
      </c>
      <c r="L6" s="1">
        <v>24</v>
      </c>
      <c r="M6" s="1">
        <v>3</v>
      </c>
      <c r="N6" s="1"/>
      <c r="O6" s="20">
        <f>SUM(M6:N6)</f>
        <v>3</v>
      </c>
      <c r="P6" s="1"/>
      <c r="Q6" s="1"/>
      <c r="R6" s="20">
        <f t="shared" ref="R6:R48" si="2">SUM(P6:Q6)</f>
        <v>0</v>
      </c>
      <c r="S6" s="1">
        <f t="shared" ref="S6:S48" si="3">SUM(J6+O6+R6)</f>
        <v>18</v>
      </c>
      <c r="T6" s="1"/>
    </row>
    <row r="7" spans="1:20" ht="14" x14ac:dyDescent="0.15">
      <c r="A7" s="1" t="s">
        <v>31</v>
      </c>
      <c r="B7" s="1"/>
      <c r="C7" s="1"/>
      <c r="D7" s="1"/>
      <c r="E7" s="20"/>
      <c r="F7" s="1"/>
      <c r="G7" s="1"/>
      <c r="H7" s="1"/>
      <c r="I7" s="1"/>
      <c r="J7" s="20"/>
      <c r="K7" s="1"/>
      <c r="L7" s="1"/>
      <c r="M7" s="1"/>
      <c r="N7" s="1"/>
      <c r="O7" s="20"/>
      <c r="P7" s="1"/>
      <c r="Q7" s="1"/>
      <c r="R7" s="20"/>
      <c r="S7" s="1"/>
      <c r="T7" s="1"/>
    </row>
    <row r="8" spans="1:20" ht="14" x14ac:dyDescent="0.15">
      <c r="A8" s="1" t="s">
        <v>61</v>
      </c>
      <c r="B8" s="1">
        <v>1</v>
      </c>
      <c r="C8" s="1">
        <v>4</v>
      </c>
      <c r="D8" s="1">
        <v>4</v>
      </c>
      <c r="E8" s="20">
        <f>SUM(C8:D8)</f>
        <v>8</v>
      </c>
      <c r="F8" s="1"/>
      <c r="G8" s="1"/>
      <c r="H8" s="1">
        <v>41</v>
      </c>
      <c r="I8" s="1"/>
      <c r="J8" s="20">
        <f t="shared" ref="J8:J48" si="4">SUM(F8:I8)</f>
        <v>41</v>
      </c>
      <c r="K8" s="1">
        <v>9</v>
      </c>
      <c r="L8" s="1">
        <v>50</v>
      </c>
      <c r="M8" s="1">
        <v>25</v>
      </c>
      <c r="N8" s="1"/>
      <c r="O8" s="20">
        <f t="shared" ref="O8:O48" si="5">SUM(M8:N8)</f>
        <v>25</v>
      </c>
      <c r="P8" s="1"/>
      <c r="Q8" s="1"/>
      <c r="R8" s="20">
        <f t="shared" si="2"/>
        <v>0</v>
      </c>
      <c r="S8" s="1">
        <f t="shared" si="3"/>
        <v>66</v>
      </c>
      <c r="T8" s="1"/>
    </row>
    <row r="9" spans="1:20" ht="14" x14ac:dyDescent="0.15">
      <c r="A9" s="45" t="s">
        <v>62</v>
      </c>
      <c r="B9" s="1"/>
      <c r="C9" s="1"/>
      <c r="D9" s="1"/>
      <c r="E9" s="20"/>
      <c r="F9" s="1"/>
      <c r="G9" s="1"/>
      <c r="H9" s="1"/>
      <c r="I9" s="1"/>
      <c r="J9" s="20"/>
      <c r="K9" s="1"/>
      <c r="L9" s="1"/>
      <c r="M9" s="1"/>
      <c r="N9" s="1"/>
      <c r="O9" s="20"/>
      <c r="P9" s="1"/>
      <c r="Q9" s="1"/>
      <c r="R9" s="20"/>
      <c r="S9" s="1"/>
      <c r="T9" s="1"/>
    </row>
    <row r="10" spans="1:20" ht="14" x14ac:dyDescent="0.15">
      <c r="A10" s="1" t="s">
        <v>63</v>
      </c>
      <c r="B10" s="1">
        <v>1</v>
      </c>
      <c r="C10" s="1">
        <v>8</v>
      </c>
      <c r="D10" s="1"/>
      <c r="E10" s="20"/>
      <c r="F10" s="1">
        <v>51</v>
      </c>
      <c r="G10" s="1"/>
      <c r="H10" s="1"/>
      <c r="I10" s="1"/>
      <c r="J10" s="20">
        <f t="shared" si="4"/>
        <v>51</v>
      </c>
      <c r="K10" s="1"/>
      <c r="L10" s="1"/>
      <c r="M10" s="1">
        <v>6</v>
      </c>
      <c r="N10" s="1"/>
      <c r="O10" s="20">
        <f t="shared" si="5"/>
        <v>6</v>
      </c>
      <c r="P10" s="1">
        <v>47</v>
      </c>
      <c r="Q10" s="1"/>
      <c r="R10" s="20">
        <f>SUM(P10:Q10)</f>
        <v>47</v>
      </c>
      <c r="S10" s="1">
        <f t="shared" si="3"/>
        <v>104</v>
      </c>
      <c r="T10" s="1"/>
    </row>
    <row r="11" spans="1:20" s="38" customFormat="1" ht="14" x14ac:dyDescent="0.15">
      <c r="A11" s="1" t="s">
        <v>65</v>
      </c>
      <c r="B11" s="1">
        <v>1</v>
      </c>
      <c r="C11" s="1">
        <v>4</v>
      </c>
      <c r="D11" s="1">
        <v>1</v>
      </c>
      <c r="E11" s="20">
        <f>SUM(C11:D11)</f>
        <v>5</v>
      </c>
      <c r="F11" s="1">
        <v>39</v>
      </c>
      <c r="G11" s="48"/>
      <c r="H11" s="48"/>
      <c r="I11" s="48"/>
      <c r="J11" s="20">
        <f t="shared" si="4"/>
        <v>39</v>
      </c>
      <c r="K11" s="1">
        <v>12</v>
      </c>
      <c r="L11" s="48"/>
      <c r="M11" s="48"/>
      <c r="N11" s="48"/>
      <c r="O11" s="49"/>
      <c r="P11" s="48"/>
      <c r="Q11" s="48"/>
      <c r="R11" s="49"/>
      <c r="S11" s="1">
        <f t="shared" si="3"/>
        <v>39</v>
      </c>
      <c r="T11" s="1"/>
    </row>
    <row r="12" spans="1:20" s="38" customFormat="1" ht="28" x14ac:dyDescent="0.15">
      <c r="A12" s="45" t="s">
        <v>66</v>
      </c>
      <c r="B12" s="1"/>
      <c r="C12" s="48"/>
      <c r="D12" s="48"/>
      <c r="E12" s="49"/>
      <c r="F12" s="48"/>
      <c r="G12" s="48"/>
      <c r="H12" s="48"/>
      <c r="I12" s="48"/>
      <c r="J12" s="49"/>
      <c r="K12" s="48"/>
      <c r="L12" s="48"/>
      <c r="M12" s="48"/>
      <c r="N12" s="48"/>
      <c r="O12" s="49"/>
      <c r="P12" s="48"/>
      <c r="Q12" s="48"/>
      <c r="R12" s="49"/>
      <c r="S12" s="48"/>
      <c r="T12" s="50"/>
    </row>
    <row r="13" spans="1:20" ht="14" x14ac:dyDescent="0.15">
      <c r="A13" s="1" t="s">
        <v>67</v>
      </c>
      <c r="B13" s="1">
        <v>1</v>
      </c>
      <c r="C13" s="1">
        <v>1</v>
      </c>
      <c r="D13" s="1">
        <v>4</v>
      </c>
      <c r="E13" s="20">
        <f>SUM(C13:D13)</f>
        <v>5</v>
      </c>
      <c r="F13" s="1"/>
      <c r="G13" s="1"/>
      <c r="H13" s="1">
        <v>29</v>
      </c>
      <c r="I13" s="1"/>
      <c r="J13" s="20">
        <f t="shared" si="4"/>
        <v>29</v>
      </c>
      <c r="K13" s="1">
        <v>9</v>
      </c>
      <c r="L13" s="1">
        <v>10</v>
      </c>
      <c r="M13" s="1"/>
      <c r="N13" s="1"/>
      <c r="O13" s="20">
        <f t="shared" si="5"/>
        <v>0</v>
      </c>
      <c r="P13" s="1"/>
      <c r="Q13" s="1"/>
      <c r="R13" s="20">
        <f t="shared" si="2"/>
        <v>0</v>
      </c>
      <c r="S13" s="1">
        <f t="shared" si="3"/>
        <v>29</v>
      </c>
      <c r="T13" s="1"/>
    </row>
    <row r="14" spans="1:20" ht="14" x14ac:dyDescent="0.15">
      <c r="A14" s="45" t="s">
        <v>68</v>
      </c>
      <c r="B14" s="1"/>
      <c r="C14" s="1"/>
      <c r="D14" s="1"/>
      <c r="E14" s="20"/>
      <c r="F14" s="1"/>
      <c r="G14" s="1"/>
      <c r="H14" s="1"/>
      <c r="I14" s="1"/>
      <c r="J14" s="20"/>
      <c r="K14" s="1"/>
      <c r="L14" s="1"/>
      <c r="M14" s="1"/>
      <c r="N14" s="1"/>
      <c r="O14" s="20"/>
      <c r="P14" s="1"/>
      <c r="Q14" s="1"/>
      <c r="R14" s="20"/>
      <c r="S14" s="1"/>
      <c r="T14" s="1"/>
    </row>
    <row r="15" spans="1:20" ht="14" x14ac:dyDescent="0.15">
      <c r="A15" s="1" t="s">
        <v>69</v>
      </c>
      <c r="B15" s="1">
        <v>1</v>
      </c>
      <c r="C15" s="1">
        <v>7</v>
      </c>
      <c r="D15" s="1"/>
      <c r="E15" s="20">
        <f>SUM(C15:D15)</f>
        <v>7</v>
      </c>
      <c r="F15" s="1">
        <v>65</v>
      </c>
      <c r="G15" s="1"/>
      <c r="H15" s="1">
        <v>21</v>
      </c>
      <c r="I15" s="1"/>
      <c r="J15" s="20">
        <f t="shared" si="4"/>
        <v>86</v>
      </c>
      <c r="K15" s="1">
        <v>69</v>
      </c>
      <c r="L15" s="1">
        <v>34</v>
      </c>
      <c r="M15" s="1">
        <v>35</v>
      </c>
      <c r="N15" s="1"/>
      <c r="O15" s="20">
        <f t="shared" si="5"/>
        <v>35</v>
      </c>
      <c r="P15" s="1">
        <v>11</v>
      </c>
      <c r="Q15" s="1"/>
      <c r="R15" s="20">
        <f t="shared" si="2"/>
        <v>11</v>
      </c>
      <c r="S15" s="1">
        <f t="shared" si="3"/>
        <v>132</v>
      </c>
      <c r="T15" s="1"/>
    </row>
    <row r="16" spans="1:20" ht="14" x14ac:dyDescent="0.15">
      <c r="A16" s="45" t="s">
        <v>70</v>
      </c>
      <c r="B16" s="1"/>
      <c r="C16" s="1"/>
      <c r="D16" s="1"/>
      <c r="E16" s="20"/>
      <c r="F16" s="1"/>
      <c r="G16" s="1"/>
      <c r="H16" s="1"/>
      <c r="I16" s="1"/>
      <c r="J16" s="20"/>
      <c r="K16" s="1"/>
      <c r="L16" s="1"/>
      <c r="M16" s="1"/>
      <c r="N16" s="1"/>
      <c r="O16" s="20"/>
      <c r="P16" s="1"/>
      <c r="Q16" s="1"/>
      <c r="R16" s="20"/>
      <c r="S16" s="1"/>
      <c r="T16" s="1"/>
    </row>
    <row r="17" spans="1:20" ht="14" x14ac:dyDescent="0.15">
      <c r="A17" s="1" t="s">
        <v>71</v>
      </c>
      <c r="B17" s="1">
        <v>1</v>
      </c>
      <c r="C17" s="1">
        <v>16</v>
      </c>
      <c r="D17" s="1">
        <v>8</v>
      </c>
      <c r="E17" s="20">
        <f>SUM(C17:D17)</f>
        <v>24</v>
      </c>
      <c r="F17" s="1">
        <v>62</v>
      </c>
      <c r="G17" s="1">
        <v>1</v>
      </c>
      <c r="H17" s="1">
        <v>96</v>
      </c>
      <c r="I17" s="1"/>
      <c r="J17" s="20">
        <f t="shared" si="4"/>
        <v>159</v>
      </c>
      <c r="K17" s="1">
        <v>139</v>
      </c>
      <c r="L17" s="1"/>
      <c r="M17" s="1">
        <v>20</v>
      </c>
      <c r="N17" s="1">
        <v>1</v>
      </c>
      <c r="O17" s="20">
        <f t="shared" si="5"/>
        <v>21</v>
      </c>
      <c r="P17" s="1">
        <v>28</v>
      </c>
      <c r="Q17" s="1"/>
      <c r="R17" s="20">
        <f t="shared" si="2"/>
        <v>28</v>
      </c>
      <c r="S17" s="1">
        <f t="shared" si="3"/>
        <v>208</v>
      </c>
      <c r="T17" s="1"/>
    </row>
    <row r="18" spans="1:20" ht="14" x14ac:dyDescent="0.15">
      <c r="A18" s="1" t="s">
        <v>72</v>
      </c>
      <c r="B18" s="1">
        <v>1</v>
      </c>
      <c r="C18" s="1">
        <v>3</v>
      </c>
      <c r="D18" s="1">
        <v>1</v>
      </c>
      <c r="E18" s="20">
        <f>SUM(C18:D18)</f>
        <v>4</v>
      </c>
      <c r="F18" s="1">
        <v>11</v>
      </c>
      <c r="G18" s="1"/>
      <c r="H18" s="1">
        <v>5</v>
      </c>
      <c r="I18" s="1"/>
      <c r="J18" s="20">
        <f t="shared" si="4"/>
        <v>16</v>
      </c>
      <c r="K18" s="1">
        <v>16</v>
      </c>
      <c r="L18" s="1">
        <v>67</v>
      </c>
      <c r="M18" s="1">
        <v>32</v>
      </c>
      <c r="N18" s="1">
        <v>1</v>
      </c>
      <c r="O18" s="20">
        <f t="shared" si="5"/>
        <v>33</v>
      </c>
      <c r="P18" s="1"/>
      <c r="Q18" s="1"/>
      <c r="R18" s="20">
        <f t="shared" si="2"/>
        <v>0</v>
      </c>
      <c r="S18" s="1">
        <f t="shared" si="3"/>
        <v>49</v>
      </c>
      <c r="T18" s="1"/>
    </row>
    <row r="19" spans="1:20" ht="14" x14ac:dyDescent="0.15">
      <c r="A19" s="45" t="s">
        <v>73</v>
      </c>
      <c r="B19" s="1"/>
      <c r="C19" s="1"/>
      <c r="D19" s="1"/>
      <c r="E19" s="20"/>
      <c r="F19" s="1"/>
      <c r="G19" s="1"/>
      <c r="H19" s="1"/>
      <c r="I19" s="1"/>
      <c r="J19" s="20"/>
      <c r="K19" s="1"/>
      <c r="L19" s="1"/>
      <c r="M19" s="1"/>
      <c r="N19" s="1"/>
      <c r="O19" s="20"/>
      <c r="P19" s="1"/>
      <c r="Q19" s="1"/>
      <c r="R19" s="20"/>
      <c r="S19" s="1"/>
      <c r="T19" s="1"/>
    </row>
    <row r="20" spans="1:20" ht="14" x14ac:dyDescent="0.15">
      <c r="A20" s="45" t="s">
        <v>75</v>
      </c>
      <c r="B20" s="1"/>
      <c r="C20" s="1"/>
      <c r="D20" s="1"/>
      <c r="E20" s="20"/>
      <c r="F20" s="1"/>
      <c r="G20" s="1"/>
      <c r="H20" s="1"/>
      <c r="I20" s="1"/>
      <c r="J20" s="20"/>
      <c r="K20" s="1"/>
      <c r="L20" s="1"/>
      <c r="M20" s="1"/>
      <c r="N20" s="1"/>
      <c r="O20" s="20"/>
      <c r="P20" s="48"/>
      <c r="Q20" s="1"/>
      <c r="R20" s="20"/>
      <c r="S20" s="1"/>
      <c r="T20" s="1"/>
    </row>
    <row r="21" spans="1:20" ht="14" x14ac:dyDescent="0.15">
      <c r="A21" s="45" t="s">
        <v>77</v>
      </c>
      <c r="B21" s="1"/>
      <c r="C21" s="1"/>
      <c r="D21" s="1"/>
      <c r="E21" s="20"/>
      <c r="F21" s="1"/>
      <c r="G21" s="1"/>
      <c r="H21" s="1"/>
      <c r="I21" s="1"/>
      <c r="J21" s="20"/>
      <c r="K21" s="1"/>
      <c r="L21" s="1"/>
      <c r="M21" s="1"/>
      <c r="N21" s="1"/>
      <c r="O21" s="20"/>
      <c r="P21" s="1"/>
      <c r="Q21" s="1"/>
      <c r="R21" s="20"/>
      <c r="S21" s="1"/>
      <c r="T21" s="1"/>
    </row>
    <row r="22" spans="1:20" ht="14" x14ac:dyDescent="0.15">
      <c r="A22" s="1" t="s">
        <v>78</v>
      </c>
      <c r="B22" s="1">
        <v>1</v>
      </c>
      <c r="C22" s="1"/>
      <c r="D22" s="1"/>
      <c r="E22" s="20">
        <f t="shared" ref="E22:E24" si="6">SUM(C22:D22)</f>
        <v>0</v>
      </c>
      <c r="F22" s="1"/>
      <c r="G22" s="1"/>
      <c r="H22" s="1">
        <v>7</v>
      </c>
      <c r="I22" s="1"/>
      <c r="J22" s="20">
        <f t="shared" si="4"/>
        <v>7</v>
      </c>
      <c r="K22" s="1">
        <v>20</v>
      </c>
      <c r="L22" s="1"/>
      <c r="M22" s="1">
        <v>7</v>
      </c>
      <c r="N22" s="1" t="s">
        <v>151</v>
      </c>
      <c r="O22" s="20">
        <f t="shared" si="5"/>
        <v>7</v>
      </c>
      <c r="P22" s="1"/>
      <c r="Q22" s="1"/>
      <c r="R22" s="20">
        <f t="shared" si="2"/>
        <v>0</v>
      </c>
      <c r="S22" s="1">
        <f t="shared" si="3"/>
        <v>14</v>
      </c>
      <c r="T22" s="1"/>
    </row>
    <row r="23" spans="1:20" ht="14" x14ac:dyDescent="0.15">
      <c r="A23" s="1" t="s">
        <v>80</v>
      </c>
      <c r="B23" s="1">
        <v>1</v>
      </c>
      <c r="C23" s="1"/>
      <c r="D23" s="1">
        <v>1</v>
      </c>
      <c r="E23" s="20">
        <f t="shared" si="6"/>
        <v>1</v>
      </c>
      <c r="F23" s="1"/>
      <c r="G23" s="1"/>
      <c r="H23" s="1"/>
      <c r="I23" s="1"/>
      <c r="J23" s="20">
        <f t="shared" si="4"/>
        <v>0</v>
      </c>
      <c r="K23" s="1">
        <v>6</v>
      </c>
      <c r="L23" s="1"/>
      <c r="M23" s="1"/>
      <c r="N23" s="1"/>
      <c r="O23" s="20">
        <f t="shared" si="5"/>
        <v>0</v>
      </c>
      <c r="P23" s="1"/>
      <c r="Q23" s="1"/>
      <c r="R23" s="20">
        <f t="shared" si="2"/>
        <v>0</v>
      </c>
      <c r="S23" s="1">
        <f t="shared" si="3"/>
        <v>0</v>
      </c>
      <c r="T23" s="1"/>
    </row>
    <row r="24" spans="1:20" ht="14" x14ac:dyDescent="0.15">
      <c r="A24" s="1" t="s">
        <v>81</v>
      </c>
      <c r="B24" s="1">
        <v>1</v>
      </c>
      <c r="C24" s="1">
        <v>2</v>
      </c>
      <c r="D24" s="1">
        <v>1</v>
      </c>
      <c r="E24" s="20">
        <f t="shared" si="6"/>
        <v>3</v>
      </c>
      <c r="F24" s="1">
        <v>9</v>
      </c>
      <c r="G24" s="1"/>
      <c r="H24" s="1">
        <v>3</v>
      </c>
      <c r="I24" s="1"/>
      <c r="J24" s="20">
        <f t="shared" si="4"/>
        <v>12</v>
      </c>
      <c r="K24" s="1">
        <v>11</v>
      </c>
      <c r="L24" s="1">
        <v>13</v>
      </c>
      <c r="M24" s="1"/>
      <c r="N24" s="1"/>
      <c r="O24" s="20">
        <f t="shared" si="5"/>
        <v>0</v>
      </c>
      <c r="P24" s="1"/>
      <c r="Q24" s="1"/>
      <c r="R24" s="20">
        <f t="shared" si="2"/>
        <v>0</v>
      </c>
      <c r="S24" s="1">
        <f t="shared" si="3"/>
        <v>12</v>
      </c>
      <c r="T24" s="1"/>
    </row>
    <row r="25" spans="1:20" ht="14" x14ac:dyDescent="0.15">
      <c r="A25" s="45" t="s">
        <v>82</v>
      </c>
      <c r="B25" s="1"/>
      <c r="C25" s="1"/>
      <c r="D25" s="1"/>
      <c r="E25" s="20"/>
      <c r="F25" s="1"/>
      <c r="G25" s="1"/>
      <c r="H25" s="1"/>
      <c r="I25" s="1"/>
      <c r="J25" s="20"/>
      <c r="K25" s="1"/>
      <c r="L25" s="1"/>
      <c r="M25" s="1"/>
      <c r="N25" s="1"/>
      <c r="O25" s="20"/>
      <c r="P25" s="1"/>
      <c r="Q25" s="1"/>
      <c r="R25" s="20"/>
      <c r="S25" s="1"/>
      <c r="T25" s="1"/>
    </row>
    <row r="26" spans="1:20" ht="42" x14ac:dyDescent="0.15">
      <c r="A26" s="1" t="s">
        <v>2</v>
      </c>
      <c r="B26" s="1">
        <v>1</v>
      </c>
      <c r="C26" s="50"/>
      <c r="D26" s="1"/>
      <c r="E26" s="20">
        <f>SUM(C26:D26)</f>
        <v>0</v>
      </c>
      <c r="F26" s="1"/>
      <c r="G26" s="1"/>
      <c r="H26" s="1"/>
      <c r="I26" s="1"/>
      <c r="J26" s="20">
        <f t="shared" si="4"/>
        <v>0</v>
      </c>
      <c r="K26" s="1">
        <v>1</v>
      </c>
      <c r="L26" s="1">
        <v>1</v>
      </c>
      <c r="M26" s="1">
        <v>55</v>
      </c>
      <c r="N26" s="1">
        <v>5</v>
      </c>
      <c r="O26" s="20">
        <f t="shared" si="5"/>
        <v>60</v>
      </c>
      <c r="P26" s="1">
        <v>20</v>
      </c>
      <c r="Q26" s="1">
        <v>2</v>
      </c>
      <c r="R26" s="20">
        <f t="shared" si="2"/>
        <v>22</v>
      </c>
      <c r="S26" s="1">
        <f t="shared" si="3"/>
        <v>82</v>
      </c>
      <c r="T26" s="1"/>
    </row>
    <row r="27" spans="1:20" ht="14" x14ac:dyDescent="0.15">
      <c r="A27" s="45" t="s">
        <v>83</v>
      </c>
      <c r="B27" s="1"/>
      <c r="C27" s="1"/>
      <c r="D27" s="1"/>
      <c r="E27" s="20"/>
      <c r="F27" s="1"/>
      <c r="G27" s="1"/>
      <c r="H27" s="1"/>
      <c r="I27" s="1"/>
      <c r="J27" s="20"/>
      <c r="K27" s="1"/>
      <c r="L27" s="1"/>
      <c r="M27" s="1"/>
      <c r="N27" s="1"/>
      <c r="O27" s="20"/>
      <c r="P27" s="1"/>
      <c r="Q27" s="1"/>
      <c r="R27" s="20"/>
      <c r="S27" s="1"/>
      <c r="T27" s="1"/>
    </row>
    <row r="28" spans="1:20" ht="14" x14ac:dyDescent="0.15">
      <c r="A28" s="1" t="s">
        <v>84</v>
      </c>
      <c r="B28" s="1">
        <v>1</v>
      </c>
      <c r="C28" s="1">
        <v>6</v>
      </c>
      <c r="D28" s="1">
        <v>4</v>
      </c>
      <c r="E28" s="20">
        <f t="shared" ref="E28:E29" si="7">SUM(C28:D28)</f>
        <v>10</v>
      </c>
      <c r="F28" s="1">
        <v>2</v>
      </c>
      <c r="G28" s="1"/>
      <c r="H28" s="1">
        <v>26</v>
      </c>
      <c r="I28" s="1"/>
      <c r="J28" s="20">
        <f t="shared" si="4"/>
        <v>28</v>
      </c>
      <c r="K28" s="1">
        <v>31</v>
      </c>
      <c r="L28" s="1"/>
      <c r="M28" s="1"/>
      <c r="N28" s="1"/>
      <c r="O28" s="20">
        <f t="shared" si="5"/>
        <v>0</v>
      </c>
      <c r="P28" s="1">
        <v>14</v>
      </c>
      <c r="Q28" s="1">
        <v>1</v>
      </c>
      <c r="R28" s="20">
        <f t="shared" si="2"/>
        <v>15</v>
      </c>
      <c r="S28" s="1">
        <f t="shared" si="3"/>
        <v>43</v>
      </c>
      <c r="T28" s="1"/>
    </row>
    <row r="29" spans="1:20" ht="14" x14ac:dyDescent="0.15">
      <c r="A29" s="1" t="s">
        <v>85</v>
      </c>
      <c r="B29" s="1">
        <v>1</v>
      </c>
      <c r="C29" s="1">
        <v>6</v>
      </c>
      <c r="D29" s="1">
        <v>1</v>
      </c>
      <c r="E29" s="20">
        <f t="shared" si="7"/>
        <v>7</v>
      </c>
      <c r="F29" s="1"/>
      <c r="G29" s="1"/>
      <c r="H29" s="1">
        <v>47</v>
      </c>
      <c r="I29" s="1"/>
      <c r="J29" s="20">
        <f t="shared" si="4"/>
        <v>47</v>
      </c>
      <c r="K29" s="1">
        <v>11</v>
      </c>
      <c r="L29" s="1"/>
      <c r="M29" s="1">
        <v>3</v>
      </c>
      <c r="N29" s="1"/>
      <c r="O29" s="20">
        <f t="shared" si="5"/>
        <v>3</v>
      </c>
      <c r="P29" s="1">
        <v>4</v>
      </c>
      <c r="Q29" s="1"/>
      <c r="R29" s="20">
        <f t="shared" si="2"/>
        <v>4</v>
      </c>
      <c r="S29" s="1">
        <f t="shared" si="3"/>
        <v>54</v>
      </c>
      <c r="T29" s="1"/>
    </row>
    <row r="30" spans="1:20" s="38" customFormat="1" ht="42" x14ac:dyDescent="0.15">
      <c r="A30" s="45" t="s">
        <v>3</v>
      </c>
      <c r="B30" s="1"/>
      <c r="C30" s="48"/>
      <c r="D30" s="48"/>
      <c r="E30" s="49"/>
      <c r="F30" s="48"/>
      <c r="G30" s="48"/>
      <c r="H30" s="48"/>
      <c r="I30" s="48"/>
      <c r="J30" s="49"/>
      <c r="K30" s="48"/>
      <c r="L30" s="48"/>
      <c r="M30" s="48"/>
      <c r="N30" s="48"/>
      <c r="O30" s="49"/>
      <c r="P30" s="48"/>
      <c r="Q30" s="48"/>
      <c r="R30" s="20"/>
      <c r="S30" s="48"/>
      <c r="T30" s="1"/>
    </row>
    <row r="31" spans="1:20" ht="14" x14ac:dyDescent="0.15">
      <c r="A31" s="45" t="s">
        <v>87</v>
      </c>
      <c r="B31" s="1"/>
      <c r="C31" s="1"/>
      <c r="D31" s="1"/>
      <c r="E31" s="20"/>
      <c r="F31" s="1"/>
      <c r="G31" s="1"/>
      <c r="H31" s="1"/>
      <c r="I31" s="1"/>
      <c r="J31" s="20"/>
      <c r="K31" s="1"/>
      <c r="L31" s="1"/>
      <c r="M31" s="1"/>
      <c r="N31" s="1"/>
      <c r="O31" s="20"/>
      <c r="P31" s="1"/>
      <c r="Q31" s="1"/>
      <c r="R31" s="20"/>
      <c r="S31" s="1"/>
      <c r="T31" s="1"/>
    </row>
    <row r="32" spans="1:20" ht="28" x14ac:dyDescent="0.15">
      <c r="A32" s="45" t="s">
        <v>4</v>
      </c>
      <c r="B32" s="1"/>
      <c r="C32" s="1"/>
      <c r="D32" s="1"/>
      <c r="E32" s="20"/>
      <c r="F32" s="1"/>
      <c r="G32" s="1"/>
      <c r="H32" s="1"/>
      <c r="I32" s="1"/>
      <c r="J32" s="20"/>
      <c r="K32" s="1"/>
      <c r="L32" s="1"/>
      <c r="M32" s="1"/>
      <c r="N32" s="1"/>
      <c r="O32" s="20"/>
      <c r="P32" s="1"/>
      <c r="Q32" s="1"/>
      <c r="R32" s="20"/>
      <c r="S32" s="1"/>
      <c r="T32" s="1"/>
    </row>
    <row r="33" spans="1:20" ht="14" x14ac:dyDescent="0.15">
      <c r="A33" s="45" t="s">
        <v>89</v>
      </c>
      <c r="B33" s="1"/>
      <c r="C33" s="1"/>
      <c r="D33" s="1"/>
      <c r="E33" s="20"/>
      <c r="F33" s="1"/>
      <c r="G33" s="1"/>
      <c r="H33" s="1"/>
      <c r="I33" s="1"/>
      <c r="J33" s="20"/>
      <c r="K33" s="1"/>
      <c r="L33" s="1"/>
      <c r="M33" s="1"/>
      <c r="N33" s="1"/>
      <c r="O33" s="20"/>
      <c r="P33" s="1"/>
      <c r="Q33" s="1"/>
      <c r="R33" s="20"/>
      <c r="S33" s="1"/>
      <c r="T33" s="1"/>
    </row>
    <row r="34" spans="1:20" ht="14" x14ac:dyDescent="0.15">
      <c r="A34" s="45" t="s">
        <v>90</v>
      </c>
      <c r="B34" s="1"/>
      <c r="C34" s="1"/>
      <c r="D34" s="1"/>
      <c r="E34" s="20"/>
      <c r="F34" s="1"/>
      <c r="G34" s="1"/>
      <c r="H34" s="1"/>
      <c r="I34" s="1"/>
      <c r="J34" s="20"/>
      <c r="K34" s="1"/>
      <c r="L34" s="1"/>
      <c r="M34" s="1"/>
      <c r="N34" s="1"/>
      <c r="O34" s="20"/>
      <c r="P34" s="1"/>
      <c r="Q34" s="1"/>
      <c r="R34" s="20"/>
      <c r="S34" s="1"/>
      <c r="T34" s="1"/>
    </row>
    <row r="35" spans="1:20" s="1" customFormat="1" ht="14" x14ac:dyDescent="0.15">
      <c r="A35" s="54" t="s">
        <v>93</v>
      </c>
      <c r="D35" s="22"/>
      <c r="E35" s="20"/>
      <c r="F35" s="22"/>
      <c r="I35" s="22"/>
      <c r="J35" s="20"/>
      <c r="L35" s="22"/>
      <c r="R35" s="20"/>
      <c r="T35" s="20"/>
    </row>
    <row r="36" spans="1:20" ht="28" x14ac:dyDescent="0.15">
      <c r="A36" s="45" t="s">
        <v>91</v>
      </c>
      <c r="B36" s="1"/>
      <c r="C36" s="1"/>
      <c r="D36" s="1"/>
      <c r="E36" s="20"/>
      <c r="F36" s="1"/>
      <c r="G36" s="1"/>
      <c r="H36" s="1"/>
      <c r="I36" s="1"/>
      <c r="J36" s="20"/>
      <c r="K36" s="1"/>
      <c r="L36" s="1"/>
      <c r="M36" s="1"/>
      <c r="N36" s="1"/>
      <c r="O36" s="20"/>
      <c r="P36" s="1"/>
      <c r="Q36" s="1"/>
      <c r="R36" s="20"/>
      <c r="S36" s="1"/>
      <c r="T36" s="1"/>
    </row>
    <row r="37" spans="1:20" ht="14" x14ac:dyDescent="0.15">
      <c r="A37" s="1" t="s">
        <v>94</v>
      </c>
      <c r="B37" s="1">
        <v>1</v>
      </c>
      <c r="C37" s="1">
        <v>20</v>
      </c>
      <c r="D37" s="1">
        <v>1</v>
      </c>
      <c r="E37" s="20">
        <f t="shared" ref="E37" si="8">SUM(C37:D37)</f>
        <v>21</v>
      </c>
      <c r="F37" s="1">
        <v>46</v>
      </c>
      <c r="G37" s="1"/>
      <c r="H37" s="1"/>
      <c r="I37" s="1"/>
      <c r="J37" s="20">
        <f t="shared" si="4"/>
        <v>46</v>
      </c>
      <c r="K37" s="1">
        <v>46</v>
      </c>
      <c r="L37" s="1"/>
      <c r="M37" s="1">
        <v>48</v>
      </c>
      <c r="N37" s="1"/>
      <c r="O37" s="20">
        <f t="shared" si="5"/>
        <v>48</v>
      </c>
      <c r="P37" s="1">
        <v>43</v>
      </c>
      <c r="Q37" s="1"/>
      <c r="R37" s="20">
        <f t="shared" si="2"/>
        <v>43</v>
      </c>
      <c r="S37" s="1">
        <f t="shared" si="3"/>
        <v>137</v>
      </c>
      <c r="T37" s="1"/>
    </row>
    <row r="38" spans="1:20" ht="14" x14ac:dyDescent="0.15">
      <c r="A38" s="45" t="s">
        <v>95</v>
      </c>
      <c r="B38" s="1"/>
      <c r="C38" s="1"/>
      <c r="D38" s="1"/>
      <c r="E38" s="20"/>
      <c r="F38" s="1"/>
      <c r="G38" s="1"/>
      <c r="H38" s="1"/>
      <c r="I38" s="1"/>
      <c r="J38" s="20"/>
      <c r="K38" s="1"/>
      <c r="L38" s="1"/>
      <c r="M38" s="1"/>
      <c r="N38" s="1"/>
      <c r="O38" s="20"/>
      <c r="P38" s="1"/>
      <c r="Q38" s="1"/>
      <c r="R38" s="20"/>
      <c r="S38" s="1"/>
      <c r="T38" s="1"/>
    </row>
    <row r="39" spans="1:20" ht="28" x14ac:dyDescent="0.15">
      <c r="A39" s="45" t="s">
        <v>96</v>
      </c>
      <c r="B39" s="1"/>
      <c r="C39" s="1"/>
      <c r="D39" s="1"/>
      <c r="E39" s="20"/>
      <c r="F39" s="1"/>
      <c r="G39" s="1"/>
      <c r="H39" s="1"/>
      <c r="I39" s="1"/>
      <c r="J39" s="20"/>
      <c r="K39" s="1"/>
      <c r="L39" s="1"/>
      <c r="M39" s="1"/>
      <c r="N39" s="1"/>
      <c r="O39" s="20"/>
      <c r="P39" s="1"/>
      <c r="Q39" s="1"/>
      <c r="R39" s="20"/>
      <c r="S39" s="1"/>
      <c r="T39" s="1"/>
    </row>
    <row r="40" spans="1:20" ht="14" x14ac:dyDescent="0.15">
      <c r="A40" s="1" t="s">
        <v>97</v>
      </c>
      <c r="B40" s="1">
        <v>1</v>
      </c>
      <c r="C40" s="1">
        <v>1</v>
      </c>
      <c r="D40" s="1">
        <v>1</v>
      </c>
      <c r="E40" s="20">
        <f t="shared" ref="E40:E43" si="9">SUM(C40:D40)</f>
        <v>2</v>
      </c>
      <c r="F40" s="1"/>
      <c r="G40" s="1"/>
      <c r="H40" s="1">
        <v>17</v>
      </c>
      <c r="I40" s="1">
        <v>17</v>
      </c>
      <c r="J40" s="20">
        <f t="shared" si="4"/>
        <v>34</v>
      </c>
      <c r="K40" s="1">
        <v>6</v>
      </c>
      <c r="L40" s="1"/>
      <c r="M40" s="1"/>
      <c r="N40" s="1"/>
      <c r="O40" s="20">
        <f t="shared" si="5"/>
        <v>0</v>
      </c>
      <c r="P40" s="1"/>
      <c r="Q40" s="1"/>
      <c r="R40" s="20">
        <f t="shared" si="2"/>
        <v>0</v>
      </c>
      <c r="S40" s="1">
        <f t="shared" si="3"/>
        <v>34</v>
      </c>
      <c r="T40" s="1"/>
    </row>
    <row r="41" spans="1:20" ht="14" x14ac:dyDescent="0.15">
      <c r="A41" s="1" t="s">
        <v>146</v>
      </c>
      <c r="B41" s="1">
        <v>1</v>
      </c>
      <c r="C41" s="1">
        <v>4</v>
      </c>
      <c r="D41" s="1"/>
      <c r="E41" s="20">
        <f t="shared" si="9"/>
        <v>4</v>
      </c>
      <c r="F41" s="1"/>
      <c r="G41" s="1"/>
      <c r="H41" s="1"/>
      <c r="I41" s="1"/>
      <c r="J41" s="20">
        <f t="shared" si="4"/>
        <v>0</v>
      </c>
      <c r="K41" s="1">
        <v>48</v>
      </c>
      <c r="L41" s="1"/>
      <c r="M41" s="1">
        <v>2</v>
      </c>
      <c r="N41" s="1"/>
      <c r="O41" s="20">
        <f t="shared" si="5"/>
        <v>2</v>
      </c>
      <c r="P41" s="1"/>
      <c r="Q41" s="1">
        <v>3</v>
      </c>
      <c r="R41" s="20">
        <f t="shared" si="2"/>
        <v>3</v>
      </c>
      <c r="S41" s="1">
        <f t="shared" si="3"/>
        <v>5</v>
      </c>
      <c r="T41" s="1"/>
    </row>
    <row r="42" spans="1:20" ht="14" x14ac:dyDescent="0.15">
      <c r="A42" s="1" t="s">
        <v>99</v>
      </c>
      <c r="B42" s="1">
        <v>1</v>
      </c>
      <c r="C42" s="1">
        <v>9</v>
      </c>
      <c r="D42" s="1">
        <v>1</v>
      </c>
      <c r="E42" s="20">
        <f t="shared" si="9"/>
        <v>10</v>
      </c>
      <c r="F42" s="1">
        <v>28</v>
      </c>
      <c r="G42" s="1"/>
      <c r="H42" s="1">
        <v>21</v>
      </c>
      <c r="I42" s="1"/>
      <c r="J42" s="20">
        <f t="shared" si="4"/>
        <v>49</v>
      </c>
      <c r="K42" s="1">
        <v>51</v>
      </c>
      <c r="L42" s="1">
        <v>16</v>
      </c>
      <c r="M42" s="1">
        <v>261</v>
      </c>
      <c r="N42" s="1"/>
      <c r="O42" s="20">
        <f t="shared" si="5"/>
        <v>261</v>
      </c>
      <c r="P42" s="1">
        <v>10</v>
      </c>
      <c r="Q42" s="1"/>
      <c r="R42" s="20">
        <f t="shared" si="2"/>
        <v>10</v>
      </c>
      <c r="S42" s="1">
        <f t="shared" si="3"/>
        <v>320</v>
      </c>
      <c r="T42" s="1"/>
    </row>
    <row r="43" spans="1:20" ht="14" x14ac:dyDescent="0.15">
      <c r="A43" s="1" t="s">
        <v>5</v>
      </c>
      <c r="B43" s="1">
        <v>1</v>
      </c>
      <c r="C43" s="1">
        <v>7</v>
      </c>
      <c r="D43" s="1">
        <v>3</v>
      </c>
      <c r="E43" s="20">
        <f t="shared" si="9"/>
        <v>10</v>
      </c>
      <c r="F43" s="1">
        <v>40</v>
      </c>
      <c r="G43" s="1"/>
      <c r="H43" s="1">
        <v>61</v>
      </c>
      <c r="I43" s="1"/>
      <c r="J43" s="20">
        <f t="shared" si="4"/>
        <v>101</v>
      </c>
      <c r="K43" s="1">
        <v>68</v>
      </c>
      <c r="L43" s="1">
        <v>166</v>
      </c>
      <c r="M43" s="1">
        <v>34</v>
      </c>
      <c r="N43" s="1">
        <v>12</v>
      </c>
      <c r="O43" s="20">
        <f t="shared" si="5"/>
        <v>46</v>
      </c>
      <c r="P43" s="1">
        <v>6</v>
      </c>
      <c r="Q43" s="1"/>
      <c r="R43" s="20">
        <f t="shared" si="2"/>
        <v>6</v>
      </c>
      <c r="S43" s="1">
        <f t="shared" si="3"/>
        <v>153</v>
      </c>
      <c r="T43" s="1"/>
    </row>
    <row r="44" spans="1:20" ht="14" x14ac:dyDescent="0.15">
      <c r="A44" s="45" t="s">
        <v>100</v>
      </c>
      <c r="B44" s="1"/>
      <c r="C44" s="1"/>
      <c r="D44" s="1"/>
      <c r="E44" s="20"/>
      <c r="F44" s="1"/>
      <c r="G44" s="1"/>
      <c r="H44" s="1"/>
      <c r="I44" s="1"/>
      <c r="J44" s="20"/>
      <c r="K44" s="1"/>
      <c r="L44" s="1"/>
      <c r="M44" s="1"/>
      <c r="N44" s="1"/>
      <c r="O44" s="20"/>
      <c r="P44" s="1"/>
      <c r="Q44" s="1"/>
      <c r="R44" s="20"/>
      <c r="S44" s="1"/>
      <c r="T44" s="1"/>
    </row>
    <row r="45" spans="1:20" ht="14" x14ac:dyDescent="0.15">
      <c r="A45" s="45" t="s">
        <v>101</v>
      </c>
      <c r="B45" s="1"/>
      <c r="C45" s="1"/>
      <c r="D45" s="1"/>
      <c r="E45" s="20"/>
      <c r="F45" s="1"/>
      <c r="G45" s="1"/>
      <c r="H45" s="1"/>
      <c r="I45" s="1"/>
      <c r="J45" s="20"/>
      <c r="K45" s="1"/>
      <c r="L45" s="1"/>
      <c r="M45" s="1"/>
      <c r="N45" s="1"/>
      <c r="O45" s="20"/>
      <c r="P45" s="1"/>
      <c r="Q45" s="1"/>
      <c r="R45" s="20"/>
      <c r="S45" s="1"/>
      <c r="T45" s="1"/>
    </row>
    <row r="46" spans="1:20" ht="28" x14ac:dyDescent="0.15">
      <c r="A46" s="45" t="s">
        <v>103</v>
      </c>
      <c r="B46" s="1"/>
      <c r="C46" s="1"/>
      <c r="D46" s="1"/>
      <c r="E46" s="20"/>
      <c r="F46" s="1"/>
      <c r="G46" s="1"/>
      <c r="H46" s="1"/>
      <c r="I46" s="1"/>
      <c r="J46" s="20"/>
      <c r="K46" s="1"/>
      <c r="L46" s="1"/>
      <c r="M46" s="1"/>
      <c r="N46" s="1"/>
      <c r="O46" s="20"/>
      <c r="P46" s="1"/>
      <c r="Q46" s="1"/>
      <c r="R46" s="20"/>
      <c r="S46" s="1"/>
      <c r="T46" s="1"/>
    </row>
    <row r="47" spans="1:20" ht="14" x14ac:dyDescent="0.15">
      <c r="A47" s="45" t="s">
        <v>102</v>
      </c>
      <c r="B47" s="1"/>
      <c r="C47" s="1"/>
      <c r="D47" s="1"/>
      <c r="E47" s="20"/>
      <c r="F47" s="1"/>
      <c r="G47" s="1"/>
      <c r="H47" s="1"/>
      <c r="I47" s="1"/>
      <c r="J47" s="20"/>
      <c r="K47" s="1"/>
      <c r="L47" s="1"/>
      <c r="M47" s="1"/>
      <c r="N47" s="1"/>
      <c r="O47" s="20"/>
      <c r="P47" s="1"/>
      <c r="Q47" s="1"/>
      <c r="R47" s="20"/>
      <c r="S47" s="1"/>
      <c r="T47" s="1"/>
    </row>
    <row r="48" spans="1:20" ht="14" x14ac:dyDescent="0.15">
      <c r="A48" s="1" t="s">
        <v>104</v>
      </c>
      <c r="B48" s="1">
        <v>1</v>
      </c>
      <c r="C48" s="1">
        <v>1</v>
      </c>
      <c r="D48" s="1">
        <v>3</v>
      </c>
      <c r="E48" s="20">
        <f t="shared" ref="E48" si="10">SUM(C48:D48)</f>
        <v>4</v>
      </c>
      <c r="F48" s="1"/>
      <c r="G48" s="1"/>
      <c r="H48" s="1"/>
      <c r="I48" s="1"/>
      <c r="J48" s="20">
        <f t="shared" si="4"/>
        <v>0</v>
      </c>
      <c r="K48" s="1">
        <v>103</v>
      </c>
      <c r="L48" s="1">
        <v>15</v>
      </c>
      <c r="M48" s="1">
        <v>13</v>
      </c>
      <c r="N48" s="1"/>
      <c r="O48" s="20">
        <f t="shared" si="5"/>
        <v>13</v>
      </c>
      <c r="P48" s="1">
        <v>3</v>
      </c>
      <c r="Q48" s="1"/>
      <c r="R48" s="20">
        <f t="shared" si="2"/>
        <v>3</v>
      </c>
      <c r="S48" s="1">
        <f t="shared" si="3"/>
        <v>16</v>
      </c>
      <c r="T48" s="1"/>
    </row>
    <row r="49" spans="1:20" ht="14" x14ac:dyDescent="0.15">
      <c r="A49" s="45" t="s">
        <v>105</v>
      </c>
      <c r="B49" s="1"/>
      <c r="C49" s="1"/>
      <c r="D49" s="1"/>
      <c r="E49" s="20"/>
      <c r="F49" s="1"/>
      <c r="G49" s="1"/>
      <c r="H49" s="1"/>
      <c r="I49" s="1"/>
      <c r="J49" s="20"/>
      <c r="K49" s="1"/>
      <c r="L49" s="1"/>
      <c r="M49" s="1"/>
      <c r="N49" s="1"/>
      <c r="O49" s="20"/>
      <c r="P49" s="1"/>
      <c r="Q49" s="1"/>
      <c r="R49" s="20"/>
      <c r="S49" s="1"/>
      <c r="T49"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E1E8-0E9C-7B4A-85F0-CEA6D958477C}">
  <dimension ref="A1:IC140"/>
  <sheetViews>
    <sheetView tabSelected="1" zoomScale="120" zoomScaleNormal="120"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3" customWidth="1"/>
    <col min="31" max="34" width="14.6640625" style="1" customWidth="1"/>
    <col min="35" max="35" width="14.6640625" style="3" customWidth="1"/>
    <col min="36" max="39" width="14.6640625" style="1" customWidth="1"/>
    <col min="40" max="40" width="14.6640625" style="3" customWidth="1"/>
    <col min="41" max="44" width="14.6640625" style="1" customWidth="1"/>
    <col min="45" max="45" width="14.6640625" style="3" customWidth="1"/>
    <col min="46" max="49" width="14.6640625" style="17" customWidth="1"/>
    <col min="50" max="50" width="14.6640625" style="144" customWidth="1"/>
    <col min="51" max="51" width="14.6640625" style="1" customWidth="1"/>
    <col min="52" max="52" width="14.6640625" style="3" customWidth="1"/>
    <col min="53" max="53" width="16.33203125" style="1" customWidth="1"/>
    <col min="54" max="54" width="16.33203125" style="3" customWidth="1"/>
    <col min="55" max="55" width="16.33203125" style="1" customWidth="1"/>
    <col min="56" max="58" width="14.6640625" style="1" customWidth="1"/>
    <col min="59" max="59" width="14.6640625" style="2" customWidth="1"/>
    <col min="60" max="63" width="14.6640625" style="1" customWidth="1"/>
    <col min="64" max="64" width="14.6640625" style="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6"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COUNT(B4:B49)</f>
        <v>5</v>
      </c>
      <c r="C2" s="13">
        <f>COUNT(C4:C49)</f>
        <v>22</v>
      </c>
      <c r="D2" s="13">
        <f>SUM(D4:D49)</f>
        <v>1315</v>
      </c>
      <c r="E2" s="13">
        <f>SUM(E4:E49)</f>
        <v>1200</v>
      </c>
      <c r="F2" s="13">
        <f>SUM(F4:F49)</f>
        <v>1105</v>
      </c>
      <c r="G2" s="14">
        <f>SUM(G4:G49)</f>
        <v>1115</v>
      </c>
      <c r="H2" s="13">
        <f>COUNT(H4:H49)</f>
        <v>21</v>
      </c>
      <c r="I2" s="13">
        <f t="shared" ref="I2:J2" si="0">COUNT(I4:I49)</f>
        <v>8</v>
      </c>
      <c r="J2" s="13">
        <f t="shared" si="0"/>
        <v>18</v>
      </c>
      <c r="K2" s="13">
        <f>SUM(K4:K49)</f>
        <v>111</v>
      </c>
      <c r="L2" s="13">
        <f>SUM(L4:L49)</f>
        <v>87</v>
      </c>
      <c r="M2" s="13">
        <f>SUM(M4:M49)</f>
        <v>116</v>
      </c>
      <c r="N2" s="13">
        <f>SUM(N4:N49)</f>
        <v>124.6</v>
      </c>
      <c r="O2" s="31">
        <f t="shared" ref="O2" si="1">SUM(O4:O49)</f>
        <v>100</v>
      </c>
      <c r="P2" s="13">
        <f>SUM(P4:P49)</f>
        <v>20</v>
      </c>
      <c r="Q2" s="13">
        <f>SUM(Q4:Q49)</f>
        <v>26</v>
      </c>
      <c r="R2" s="13">
        <f>SUM(R4:R49)</f>
        <v>37</v>
      </c>
      <c r="S2" s="13">
        <f>SUM(S4:S49)</f>
        <v>36.75</v>
      </c>
      <c r="T2" s="31">
        <f t="shared" ref="T2" si="2">SUM(T4:T49)</f>
        <v>35</v>
      </c>
      <c r="U2" s="13">
        <f>SUM(U4:U49)</f>
        <v>131</v>
      </c>
      <c r="V2" s="13">
        <f>SUM(V4:V49)</f>
        <v>113</v>
      </c>
      <c r="W2" s="13">
        <f>SUM(W4:W49)</f>
        <v>153</v>
      </c>
      <c r="X2" s="13">
        <f>SUM(X4:X49)</f>
        <v>161.35</v>
      </c>
      <c r="Y2" s="31">
        <f t="shared" ref="Y2" si="3">SUM(Y4:Y49)</f>
        <v>135</v>
      </c>
      <c r="Z2" s="13">
        <f>SUM(Z4:Z49)</f>
        <v>380</v>
      </c>
      <c r="AA2" s="13">
        <f>SUM(AA4:AA49)</f>
        <v>272</v>
      </c>
      <c r="AB2" s="13">
        <f>SUM(AB4:AB49)</f>
        <v>286</v>
      </c>
      <c r="AC2" s="13">
        <f>SUM(AC4:AC49)</f>
        <v>315</v>
      </c>
      <c r="AD2" s="14">
        <f t="shared" ref="AD2:AN2" si="4">SUM(AD4:AD49)</f>
        <v>353</v>
      </c>
      <c r="AE2" s="13">
        <f t="shared" si="4"/>
        <v>40</v>
      </c>
      <c r="AF2" s="13">
        <f t="shared" si="4"/>
        <v>1</v>
      </c>
      <c r="AG2" s="13">
        <f t="shared" si="4"/>
        <v>1</v>
      </c>
      <c r="AH2" s="13">
        <f t="shared" si="4"/>
        <v>0</v>
      </c>
      <c r="AI2" s="14">
        <f t="shared" si="4"/>
        <v>1</v>
      </c>
      <c r="AJ2" s="13">
        <f t="shared" si="4"/>
        <v>648</v>
      </c>
      <c r="AK2" s="13">
        <f t="shared" si="4"/>
        <v>738</v>
      </c>
      <c r="AL2" s="13">
        <f t="shared" si="4"/>
        <v>618</v>
      </c>
      <c r="AM2" s="13">
        <f t="shared" si="4"/>
        <v>1020</v>
      </c>
      <c r="AN2" s="14">
        <f t="shared" si="4"/>
        <v>395</v>
      </c>
      <c r="AO2" s="13">
        <f>SUM(AO4:AO49)</f>
        <v>0</v>
      </c>
      <c r="AP2" s="13">
        <f>SUM(AP4:AP49)</f>
        <v>1</v>
      </c>
      <c r="AQ2" s="13">
        <f>SUM(AQ4:AQ49)</f>
        <v>2</v>
      </c>
      <c r="AR2" s="13">
        <f>SUM(AR4:AR49)</f>
        <v>1</v>
      </c>
      <c r="AS2" s="14">
        <f t="shared" ref="AS2" si="5">SUM(AS4:AS49)</f>
        <v>17</v>
      </c>
      <c r="AT2" s="13">
        <f>SUM(AT4:AT49)</f>
        <v>1068</v>
      </c>
      <c r="AU2" s="13">
        <f>SUM(AU4:AU49)</f>
        <v>1012</v>
      </c>
      <c r="AV2" s="13">
        <f>SUM(AV4:AV49)</f>
        <v>907</v>
      </c>
      <c r="AW2" s="13">
        <f>SUM(AW4:AW49)</f>
        <v>1336</v>
      </c>
      <c r="AX2" s="14">
        <f t="shared" ref="AX2:CF2" si="6">SUM(AX4:AX49)</f>
        <v>766</v>
      </c>
      <c r="AY2" s="13">
        <f t="shared" si="6"/>
        <v>704</v>
      </c>
      <c r="AZ2" s="18">
        <f>SUM(AZ4:AZ49)</f>
        <v>660</v>
      </c>
      <c r="BA2" s="13">
        <f t="shared" si="6"/>
        <v>566</v>
      </c>
      <c r="BB2" s="14">
        <f t="shared" si="6"/>
        <v>396</v>
      </c>
      <c r="BC2" s="13">
        <f>SUM(BC4:BC49)</f>
        <v>373</v>
      </c>
      <c r="BD2" s="13">
        <f t="shared" si="6"/>
        <v>346</v>
      </c>
      <c r="BE2" s="13">
        <f t="shared" si="6"/>
        <v>436</v>
      </c>
      <c r="BF2" s="13">
        <f t="shared" si="6"/>
        <v>308</v>
      </c>
      <c r="BG2" s="15">
        <f t="shared" si="6"/>
        <v>544</v>
      </c>
      <c r="BH2" s="13">
        <f t="shared" si="6"/>
        <v>8</v>
      </c>
      <c r="BI2" s="13">
        <f t="shared" si="6"/>
        <v>13</v>
      </c>
      <c r="BJ2" s="13">
        <f t="shared" si="6"/>
        <v>13</v>
      </c>
      <c r="BK2" s="13">
        <f t="shared" si="6"/>
        <v>20</v>
      </c>
      <c r="BL2" s="15">
        <f t="shared" si="6"/>
        <v>22</v>
      </c>
      <c r="BM2" s="13">
        <f t="shared" si="6"/>
        <v>381</v>
      </c>
      <c r="BN2" s="13">
        <f t="shared" si="6"/>
        <v>359</v>
      </c>
      <c r="BO2" s="13">
        <f t="shared" si="6"/>
        <v>449</v>
      </c>
      <c r="BP2" s="13">
        <f t="shared" si="6"/>
        <v>328</v>
      </c>
      <c r="BQ2" s="15">
        <f t="shared" si="6"/>
        <v>566</v>
      </c>
      <c r="BR2" s="13">
        <f t="shared" si="6"/>
        <v>153</v>
      </c>
      <c r="BS2" s="13">
        <f t="shared" si="6"/>
        <v>140</v>
      </c>
      <c r="BT2" s="13">
        <f t="shared" si="6"/>
        <v>186</v>
      </c>
      <c r="BU2" s="13">
        <f t="shared" si="6"/>
        <v>197</v>
      </c>
      <c r="BV2" s="15">
        <f t="shared" si="6"/>
        <v>186</v>
      </c>
      <c r="BW2" s="13">
        <f t="shared" si="6"/>
        <v>14</v>
      </c>
      <c r="BX2" s="13">
        <f t="shared" si="6"/>
        <v>13</v>
      </c>
      <c r="BY2" s="13">
        <f t="shared" si="6"/>
        <v>9</v>
      </c>
      <c r="BZ2" s="13">
        <f t="shared" si="6"/>
        <v>6</v>
      </c>
      <c r="CA2" s="15">
        <f t="shared" si="6"/>
        <v>6</v>
      </c>
      <c r="CB2" s="13">
        <f t="shared" si="6"/>
        <v>167</v>
      </c>
      <c r="CC2" s="13">
        <f t="shared" si="6"/>
        <v>153</v>
      </c>
      <c r="CD2" s="13">
        <f t="shared" si="6"/>
        <v>195</v>
      </c>
      <c r="CE2" s="13">
        <f t="shared" si="6"/>
        <v>203</v>
      </c>
      <c r="CF2" s="15">
        <f t="shared" si="6"/>
        <v>192</v>
      </c>
      <c r="CG2" s="13">
        <f>Table19[[#This Row],[Column23]]+Table19[[#This Row],[Column24]]+Table19[[#This Row],[Column25]]</f>
        <v>1616</v>
      </c>
      <c r="CH2" s="13">
        <f>Table19[[#This Row],[Total UG Students 2018/19]]+Table19[[#This Row],[Column9]]+Table19[[#This Row],[Total Students 2018/19]]</f>
        <v>1524</v>
      </c>
      <c r="CI2" s="13">
        <f>Table19[[#This Row],[Total UG Students 2019/20]]+Table19[[#This Row],[Column8]]+Table19[[#This Row],[Total Students 2019/20]]</f>
        <v>1551</v>
      </c>
      <c r="CJ2" s="13">
        <f>AW2+BP2+CE2</f>
        <v>1867</v>
      </c>
      <c r="CK2" s="67">
        <f>AX2+BQ2+CF2</f>
        <v>1524</v>
      </c>
      <c r="CL2" s="74"/>
    </row>
    <row r="3" spans="1:237" s="16" customFormat="1" ht="14" x14ac:dyDescent="0.15">
      <c r="A3" s="28" t="s">
        <v>125</v>
      </c>
      <c r="D3" s="36">
        <f>AVERAGE(D4:D49)</f>
        <v>29.886363636363637</v>
      </c>
      <c r="E3" s="36">
        <f t="shared" ref="E3:H3" si="7">AVERAGE(E4:E49)</f>
        <v>41.379310344827587</v>
      </c>
      <c r="F3" s="36">
        <f t="shared" si="7"/>
        <v>31.571428571428573</v>
      </c>
      <c r="G3" s="55">
        <f t="shared" si="7"/>
        <v>30.972222222222221</v>
      </c>
      <c r="H3" s="36">
        <f t="shared" si="7"/>
        <v>1</v>
      </c>
      <c r="I3" s="36"/>
      <c r="J3" s="36"/>
      <c r="K3" s="36">
        <f>K2/20</f>
        <v>5.55</v>
      </c>
      <c r="L3" s="36">
        <f>L2/19</f>
        <v>4.5789473684210522</v>
      </c>
      <c r="M3" s="36">
        <f>M2/19</f>
        <v>6.1052631578947372</v>
      </c>
      <c r="N3" s="36">
        <f>N2/29</f>
        <v>4.296551724137931</v>
      </c>
      <c r="O3" s="57">
        <f>O2/H2</f>
        <v>4.7619047619047619</v>
      </c>
      <c r="P3" s="36">
        <f>P2/20</f>
        <v>1</v>
      </c>
      <c r="Q3" s="36">
        <f>Q2/19</f>
        <v>1.368421052631579</v>
      </c>
      <c r="R3" s="36">
        <f>R2/19</f>
        <v>1.9473684210526316</v>
      </c>
      <c r="S3" s="36">
        <f>S2/29</f>
        <v>1.2672413793103448</v>
      </c>
      <c r="T3" s="57">
        <f>T2/H2</f>
        <v>1.6666666666666667</v>
      </c>
      <c r="U3" s="36">
        <f>U2/20</f>
        <v>6.55</v>
      </c>
      <c r="V3" s="36">
        <f>V2/19</f>
        <v>5.9473684210526319</v>
      </c>
      <c r="W3" s="36">
        <f>W2/19</f>
        <v>8.0526315789473681</v>
      </c>
      <c r="X3" s="36">
        <f>X2/29</f>
        <v>5.5637931034482753</v>
      </c>
      <c r="Y3" s="57">
        <f>Y2/H2</f>
        <v>6.4285714285714288</v>
      </c>
      <c r="Z3" s="36">
        <f>Z2/20</f>
        <v>19</v>
      </c>
      <c r="AA3" s="36">
        <f>AA2/19</f>
        <v>14.315789473684211</v>
      </c>
      <c r="AB3" s="36">
        <f>AB2/19</f>
        <v>15.052631578947368</v>
      </c>
      <c r="AC3" s="36">
        <f>AC2/29</f>
        <v>10.862068965517242</v>
      </c>
      <c r="AD3" s="55">
        <f>AD2/H2</f>
        <v>16.80952380952381</v>
      </c>
      <c r="AE3" s="36">
        <f>AE2/20</f>
        <v>2</v>
      </c>
      <c r="AF3" s="36">
        <f>AF2/19</f>
        <v>5.2631578947368418E-2</v>
      </c>
      <c r="AG3" s="36">
        <f>AG2/19</f>
        <v>5.2631578947368418E-2</v>
      </c>
      <c r="AH3" s="36">
        <f>AH2/29</f>
        <v>0</v>
      </c>
      <c r="AI3" s="55">
        <f>AI2/H2</f>
        <v>4.7619047619047616E-2</v>
      </c>
      <c r="AJ3" s="36">
        <f>AJ2/20</f>
        <v>32.4</v>
      </c>
      <c r="AK3" s="36">
        <f>AK2/19</f>
        <v>38.842105263157897</v>
      </c>
      <c r="AL3" s="36">
        <f>AL2/19</f>
        <v>32.526315789473685</v>
      </c>
      <c r="AM3" s="36">
        <f>AM2/29</f>
        <v>35.172413793103445</v>
      </c>
      <c r="AN3" s="55">
        <f>AN2/H2</f>
        <v>18.80952380952381</v>
      </c>
      <c r="AO3" s="36">
        <f>AO2/20</f>
        <v>0</v>
      </c>
      <c r="AP3" s="36">
        <f>AP2/19</f>
        <v>5.2631578947368418E-2</v>
      </c>
      <c r="AQ3" s="36">
        <f>AQ2/19</f>
        <v>0.10526315789473684</v>
      </c>
      <c r="AR3" s="36">
        <f>AR2/29</f>
        <v>3.4482758620689655E-2</v>
      </c>
      <c r="AS3" s="55">
        <f>AS2/H2</f>
        <v>0.80952380952380953</v>
      </c>
      <c r="AT3" s="36">
        <f>AT2/20</f>
        <v>53.4</v>
      </c>
      <c r="AU3" s="36">
        <f>AU2/19</f>
        <v>53.263157894736842</v>
      </c>
      <c r="AV3" s="36">
        <f>AV2/19</f>
        <v>47.736842105263158</v>
      </c>
      <c r="AW3" s="36">
        <f>AW2/29</f>
        <v>46.068965517241381</v>
      </c>
      <c r="AX3" s="55">
        <f>AX2/H2</f>
        <v>36.476190476190474</v>
      </c>
      <c r="AY3" s="36">
        <f>AY2/29</f>
        <v>24.275862068965516</v>
      </c>
      <c r="AZ3" s="55">
        <f>AZ2/H2</f>
        <v>31.428571428571427</v>
      </c>
      <c r="BA3" s="36">
        <f>BA2/29</f>
        <v>19.517241379310345</v>
      </c>
      <c r="BB3" s="55">
        <f>BB2/H2</f>
        <v>18.857142857142858</v>
      </c>
      <c r="BC3" s="36">
        <f>BC2/20</f>
        <v>18.649999999999999</v>
      </c>
      <c r="BD3" s="36">
        <f>BD2/19</f>
        <v>18.210526315789473</v>
      </c>
      <c r="BE3" s="36">
        <f>BE2/19</f>
        <v>22.94736842105263</v>
      </c>
      <c r="BF3" s="36">
        <f>BF2/29</f>
        <v>10.620689655172415</v>
      </c>
      <c r="BG3" s="56">
        <f>BG2/H2</f>
        <v>25.904761904761905</v>
      </c>
      <c r="BH3" s="36">
        <f>BH2/20</f>
        <v>0.4</v>
      </c>
      <c r="BI3" s="36">
        <f>BI2/19</f>
        <v>0.68421052631578949</v>
      </c>
      <c r="BJ3" s="36">
        <f>BJ2/19</f>
        <v>0.68421052631578949</v>
      </c>
      <c r="BK3" s="36">
        <f>BK2/29</f>
        <v>0.68965517241379315</v>
      </c>
      <c r="BL3" s="56">
        <f>BL2/H2</f>
        <v>1.0476190476190477</v>
      </c>
      <c r="BM3" s="36">
        <f>BM2/20</f>
        <v>19.05</v>
      </c>
      <c r="BN3" s="36">
        <f>BN2/19</f>
        <v>18.894736842105264</v>
      </c>
      <c r="BO3" s="36">
        <f>BO2/19</f>
        <v>23.631578947368421</v>
      </c>
      <c r="BP3" s="36">
        <f>BP2/29</f>
        <v>11.310344827586206</v>
      </c>
      <c r="BQ3" s="56">
        <f>BQ2/H2</f>
        <v>26.952380952380953</v>
      </c>
      <c r="BR3" s="36">
        <f>BR2/20</f>
        <v>7.65</v>
      </c>
      <c r="BS3" s="36">
        <f>BS2/19</f>
        <v>7.3684210526315788</v>
      </c>
      <c r="BT3" s="36">
        <f>BT2/19</f>
        <v>9.7894736842105257</v>
      </c>
      <c r="BU3" s="36">
        <f>BU2/29</f>
        <v>6.7931034482758621</v>
      </c>
      <c r="BV3" s="56">
        <f>BV2/H2</f>
        <v>8.8571428571428577</v>
      </c>
      <c r="BW3" s="36">
        <f>BW2/20</f>
        <v>0.7</v>
      </c>
      <c r="BX3" s="36">
        <f>BX2/19</f>
        <v>0.68421052631578949</v>
      </c>
      <c r="BY3" s="36">
        <f>BY2/19</f>
        <v>0.47368421052631576</v>
      </c>
      <c r="BZ3" s="36">
        <f>BZ2/29</f>
        <v>0.20689655172413793</v>
      </c>
      <c r="CA3" s="56">
        <f>CA2/H2</f>
        <v>0.2857142857142857</v>
      </c>
      <c r="CB3" s="36">
        <f>CB2/20</f>
        <v>8.35</v>
      </c>
      <c r="CC3" s="36">
        <f>CC2/19</f>
        <v>8.0526315789473681</v>
      </c>
      <c r="CD3" s="36">
        <f>CD2/19</f>
        <v>10.263157894736842</v>
      </c>
      <c r="CE3" s="36">
        <f>CE2/29</f>
        <v>7</v>
      </c>
      <c r="CF3" s="56">
        <f>CF2/H2</f>
        <v>9.1428571428571423</v>
      </c>
      <c r="CG3" s="36">
        <f>CG2/20</f>
        <v>80.8</v>
      </c>
      <c r="CH3" s="36">
        <f>CH2/19</f>
        <v>80.21052631578948</v>
      </c>
      <c r="CI3" s="36">
        <f>CI2/19</f>
        <v>81.631578947368425</v>
      </c>
      <c r="CJ3" s="36">
        <f>CJ2/29</f>
        <v>64.379310344827587</v>
      </c>
      <c r="CK3" s="152">
        <f>CK2/H2</f>
        <v>72.571428571428569</v>
      </c>
      <c r="CL3" s="74"/>
    </row>
    <row r="4" spans="1:237" ht="28" x14ac:dyDescent="0.15">
      <c r="A4" s="83" t="s">
        <v>29</v>
      </c>
      <c r="B4" s="1" t="s">
        <v>6</v>
      </c>
      <c r="C4" s="1">
        <v>1</v>
      </c>
      <c r="D4" s="1">
        <v>0</v>
      </c>
      <c r="F4" s="1">
        <v>0</v>
      </c>
      <c r="G4" s="3">
        <v>5</v>
      </c>
      <c r="H4" s="1">
        <v>1</v>
      </c>
      <c r="O4" s="33"/>
      <c r="T4" s="33"/>
      <c r="U4" s="17">
        <f>K4+P4</f>
        <v>0</v>
      </c>
      <c r="V4" s="17">
        <f>L4+Q4</f>
        <v>0</v>
      </c>
      <c r="W4" s="17">
        <f>M4+R4</f>
        <v>0</v>
      </c>
      <c r="X4" s="17">
        <f>N4+S4</f>
        <v>0</v>
      </c>
      <c r="Y4" s="32">
        <f>O4+T4</f>
        <v>0</v>
      </c>
      <c r="AN4" s="3">
        <v>6</v>
      </c>
      <c r="AT4" s="17">
        <f>Z4+AE4+AJ4+AO4</f>
        <v>0</v>
      </c>
      <c r="AU4" s="17">
        <f>AA4+AF4+AK4+AP4</f>
        <v>0</v>
      </c>
      <c r="AV4" s="17">
        <f>AB4+AG4+AL4+AQ4</f>
        <v>0</v>
      </c>
      <c r="AW4" s="17">
        <f>AC4+AH4+AM4+AR4</f>
        <v>0</v>
      </c>
      <c r="AX4" s="18">
        <f>AD4+AI4+AN4+AS4</f>
        <v>6</v>
      </c>
      <c r="AZ4" s="3">
        <v>33</v>
      </c>
      <c r="BM4" s="17">
        <f>BC4+BH4</f>
        <v>0</v>
      </c>
      <c r="BN4" s="17">
        <f>BD4+BI4</f>
        <v>0</v>
      </c>
      <c r="BO4" s="17">
        <f>BE4+BJ4</f>
        <v>0</v>
      </c>
      <c r="BP4" s="17">
        <f>BF4+BK4</f>
        <v>0</v>
      </c>
      <c r="BQ4" s="19">
        <f>BG4+BL4</f>
        <v>0</v>
      </c>
      <c r="CB4" s="17">
        <f>BR4+BW4</f>
        <v>0</v>
      </c>
      <c r="CC4" s="17">
        <f>BS4+BX4</f>
        <v>0</v>
      </c>
      <c r="CD4" s="17">
        <f>BT4+BY4</f>
        <v>0</v>
      </c>
      <c r="CE4" s="17">
        <f>BU4+BZ4</f>
        <v>0</v>
      </c>
      <c r="CF4" s="19">
        <f>BV4+CA4</f>
        <v>0</v>
      </c>
      <c r="CG4" s="17">
        <f>AT4+BM4+CB4</f>
        <v>0</v>
      </c>
      <c r="CH4" s="17">
        <f>AU4+BN4+CC4</f>
        <v>0</v>
      </c>
      <c r="CI4" s="17">
        <f>AV4+BO4+CD4</f>
        <v>0</v>
      </c>
      <c r="CJ4" s="17">
        <f>AW4+BP4+CE4</f>
        <v>0</v>
      </c>
      <c r="CK4" s="67">
        <f>AX4+BQ4+CF4</f>
        <v>6</v>
      </c>
      <c r="CL4" s="70" t="s">
        <v>173</v>
      </c>
    </row>
    <row r="5" spans="1:237" ht="112" x14ac:dyDescent="0.15">
      <c r="A5" s="83" t="s">
        <v>30</v>
      </c>
      <c r="B5" s="1" t="s">
        <v>6</v>
      </c>
      <c r="C5" s="1" t="s">
        <v>6</v>
      </c>
      <c r="D5" s="1">
        <v>0</v>
      </c>
      <c r="F5" s="1">
        <v>5</v>
      </c>
      <c r="G5" s="3">
        <v>10</v>
      </c>
      <c r="H5" s="1">
        <v>1</v>
      </c>
      <c r="N5" s="1">
        <v>1</v>
      </c>
      <c r="O5" s="33">
        <v>1</v>
      </c>
      <c r="S5" s="1">
        <v>1</v>
      </c>
      <c r="T5" s="33">
        <v>1</v>
      </c>
      <c r="U5" s="17">
        <f t="shared" ref="U5:U49" si="8">K5+P5</f>
        <v>0</v>
      </c>
      <c r="V5" s="17">
        <f t="shared" ref="V5:V49" si="9">L5+Q5</f>
        <v>0</v>
      </c>
      <c r="W5" s="17">
        <f t="shared" ref="W5:W49" si="10">M5+R5</f>
        <v>0</v>
      </c>
      <c r="X5" s="17">
        <f t="shared" ref="X5:X49" si="11">N5+S5</f>
        <v>2</v>
      </c>
      <c r="Y5" s="32">
        <f t="shared" ref="Y5:Y49" si="12">O5+T5</f>
        <v>2</v>
      </c>
      <c r="AM5" s="1">
        <v>15</v>
      </c>
      <c r="AN5" s="3">
        <v>15</v>
      </c>
      <c r="AT5" s="17">
        <f t="shared" ref="AT5:AT49" si="13">Z5+AE5+AJ5+AO5</f>
        <v>0</v>
      </c>
      <c r="AU5" s="17">
        <f t="shared" ref="AU5:AU49" si="14">AA5+AF5+AK5+AP5</f>
        <v>0</v>
      </c>
      <c r="AV5" s="17">
        <f t="shared" ref="AV5:AV49" si="15">AB5+AG5+AL5+AQ5</f>
        <v>0</v>
      </c>
      <c r="AW5" s="17">
        <f t="shared" ref="AW5:AW49" si="16">AC5+AH5+AM5+AR5</f>
        <v>15</v>
      </c>
      <c r="AX5" s="18">
        <f t="shared" ref="AX5:AX49" si="17">AD5+AI5+AN5+AS5</f>
        <v>15</v>
      </c>
      <c r="AY5" s="1">
        <v>18</v>
      </c>
      <c r="AZ5" s="3">
        <v>2</v>
      </c>
      <c r="BA5" s="1">
        <v>42</v>
      </c>
      <c r="BB5" s="3">
        <v>24</v>
      </c>
      <c r="BG5" s="2">
        <v>3</v>
      </c>
      <c r="BM5" s="17">
        <f t="shared" ref="BM5:BM49" si="18">BC5+BH5</f>
        <v>0</v>
      </c>
      <c r="BN5" s="17">
        <f t="shared" ref="BN5:BN49" si="19">BD5+BI5</f>
        <v>0</v>
      </c>
      <c r="BO5" s="17">
        <f t="shared" ref="BO5:BO49" si="20">BE5+BJ5</f>
        <v>0</v>
      </c>
      <c r="BP5" s="17">
        <f t="shared" ref="BP5:BP49" si="21">BF5+BK5</f>
        <v>0</v>
      </c>
      <c r="BQ5" s="19">
        <f t="shared" ref="BQ5:BQ49" si="22">BG5+BL5</f>
        <v>3</v>
      </c>
      <c r="CB5" s="17">
        <f t="shared" ref="CB5:CB49" si="23">BR5+BW5</f>
        <v>0</v>
      </c>
      <c r="CC5" s="17">
        <f t="shared" ref="CC5:CC49" si="24">BS5+BX5</f>
        <v>0</v>
      </c>
      <c r="CD5" s="17">
        <f t="shared" ref="CD5:CD49" si="25">BT5+BY5</f>
        <v>0</v>
      </c>
      <c r="CE5" s="17">
        <f t="shared" ref="CE5:CE49" si="26">BU5+BZ5</f>
        <v>0</v>
      </c>
      <c r="CF5" s="19">
        <f t="shared" ref="CF5:CF49" si="27">BV5+CA5</f>
        <v>0</v>
      </c>
      <c r="CG5" s="17">
        <f t="shared" ref="CG5:CG49" si="28">AT5+BM5+CB5</f>
        <v>0</v>
      </c>
      <c r="CH5" s="17">
        <f t="shared" ref="CH5:CH49" si="29">AU5+BN5+CC5</f>
        <v>0</v>
      </c>
      <c r="CI5" s="17">
        <f t="shared" ref="CI5:CI49" si="30">AV5+BO5+CD5</f>
        <v>0</v>
      </c>
      <c r="CJ5" s="17">
        <f t="shared" ref="CJ5:CJ49" si="31">AW5+BP5+CE5</f>
        <v>15</v>
      </c>
      <c r="CK5" s="67">
        <f t="shared" ref="CK5:CK49" si="32">AX5+BQ5+CF5</f>
        <v>18</v>
      </c>
      <c r="CL5" s="78" t="s">
        <v>174</v>
      </c>
      <c r="CM5" s="70"/>
    </row>
    <row r="6" spans="1:237" ht="14" x14ac:dyDescent="0.15">
      <c r="A6" s="82" t="s">
        <v>31</v>
      </c>
      <c r="B6" s="1" t="s">
        <v>6</v>
      </c>
      <c r="C6" s="1">
        <v>1</v>
      </c>
      <c r="D6" s="1">
        <v>10</v>
      </c>
      <c r="E6" s="1">
        <v>20</v>
      </c>
      <c r="F6" s="1">
        <v>20</v>
      </c>
      <c r="G6" s="3">
        <v>25</v>
      </c>
      <c r="H6" s="1" t="s">
        <v>6</v>
      </c>
      <c r="J6" s="1">
        <v>1</v>
      </c>
      <c r="K6" s="22"/>
      <c r="L6" s="1">
        <v>1</v>
      </c>
      <c r="M6" s="1">
        <v>1</v>
      </c>
      <c r="N6" s="1">
        <v>1</v>
      </c>
      <c r="O6" s="33"/>
      <c r="P6" s="22"/>
      <c r="R6" s="1">
        <v>1</v>
      </c>
      <c r="S6" s="1">
        <v>1</v>
      </c>
      <c r="T6" s="33"/>
      <c r="U6" s="17">
        <f t="shared" si="8"/>
        <v>0</v>
      </c>
      <c r="V6" s="17">
        <f t="shared" si="9"/>
        <v>1</v>
      </c>
      <c r="W6" s="17">
        <f>M6+R6</f>
        <v>2</v>
      </c>
      <c r="X6" s="17">
        <f t="shared" si="11"/>
        <v>2</v>
      </c>
      <c r="Y6" s="32">
        <f t="shared" si="12"/>
        <v>0</v>
      </c>
      <c r="Z6" s="22"/>
      <c r="AE6" s="22"/>
      <c r="AJ6" s="22"/>
      <c r="AK6" s="1">
        <v>40</v>
      </c>
      <c r="AL6" s="1">
        <v>47</v>
      </c>
      <c r="AM6" s="1">
        <v>64</v>
      </c>
      <c r="AO6" s="69"/>
      <c r="AQ6" s="1">
        <v>1</v>
      </c>
      <c r="AT6" s="17">
        <f t="shared" si="13"/>
        <v>0</v>
      </c>
      <c r="AU6" s="17">
        <f t="shared" si="14"/>
        <v>40</v>
      </c>
      <c r="AV6" s="17">
        <f t="shared" si="15"/>
        <v>48</v>
      </c>
      <c r="AW6" s="17">
        <f t="shared" si="16"/>
        <v>64</v>
      </c>
      <c r="AX6" s="18">
        <f t="shared" si="17"/>
        <v>0</v>
      </c>
      <c r="AY6" s="1">
        <v>18</v>
      </c>
      <c r="AZ6" s="86"/>
      <c r="BA6" s="1">
        <v>78</v>
      </c>
      <c r="BB6" s="86"/>
      <c r="BC6" s="22"/>
      <c r="BH6" s="22"/>
      <c r="BM6" s="17">
        <f t="shared" si="18"/>
        <v>0</v>
      </c>
      <c r="BN6" s="17">
        <f t="shared" si="19"/>
        <v>0</v>
      </c>
      <c r="BO6" s="17">
        <f t="shared" si="20"/>
        <v>0</v>
      </c>
      <c r="BP6" s="17">
        <f t="shared" si="21"/>
        <v>0</v>
      </c>
      <c r="BQ6" s="19">
        <f t="shared" si="22"/>
        <v>0</v>
      </c>
      <c r="BR6" s="22"/>
      <c r="BS6" s="1">
        <v>6</v>
      </c>
      <c r="BT6" s="1">
        <v>2</v>
      </c>
      <c r="BU6" s="1">
        <v>3</v>
      </c>
      <c r="BV6" s="58"/>
      <c r="BW6" s="22"/>
      <c r="BX6" s="1">
        <v>1</v>
      </c>
      <c r="CB6" s="17">
        <f t="shared" si="23"/>
        <v>0</v>
      </c>
      <c r="CC6" s="17">
        <f t="shared" si="24"/>
        <v>7</v>
      </c>
      <c r="CD6" s="17">
        <f t="shared" si="25"/>
        <v>2</v>
      </c>
      <c r="CE6" s="17">
        <f t="shared" si="26"/>
        <v>3</v>
      </c>
      <c r="CF6" s="19">
        <f t="shared" si="27"/>
        <v>0</v>
      </c>
      <c r="CG6" s="17">
        <f t="shared" si="28"/>
        <v>0</v>
      </c>
      <c r="CH6" s="17">
        <f t="shared" si="29"/>
        <v>47</v>
      </c>
      <c r="CI6" s="17">
        <f t="shared" si="30"/>
        <v>50</v>
      </c>
      <c r="CJ6" s="17">
        <f t="shared" si="31"/>
        <v>67</v>
      </c>
      <c r="CK6" s="67">
        <f t="shared" si="32"/>
        <v>0</v>
      </c>
      <c r="CL6" s="76"/>
      <c r="CM6" s="70"/>
      <c r="CN6" s="20"/>
      <c r="CO6" s="20"/>
      <c r="CP6" s="20"/>
      <c r="CQ6" s="20"/>
      <c r="CR6" s="20"/>
      <c r="CS6" s="20"/>
    </row>
    <row r="7" spans="1:237" ht="14" x14ac:dyDescent="0.15">
      <c r="A7" s="23" t="s">
        <v>172</v>
      </c>
      <c r="B7" s="1" t="s">
        <v>6</v>
      </c>
      <c r="C7" s="1" t="s">
        <v>6</v>
      </c>
      <c r="G7" s="3">
        <v>5</v>
      </c>
      <c r="H7" s="1" t="s">
        <v>6</v>
      </c>
      <c r="K7" s="22"/>
      <c r="O7" s="33"/>
      <c r="P7" s="22"/>
      <c r="T7" s="33"/>
      <c r="U7" s="17">
        <f t="shared" si="8"/>
        <v>0</v>
      </c>
      <c r="V7" s="17">
        <f t="shared" si="9"/>
        <v>0</v>
      </c>
      <c r="W7" s="17">
        <f t="shared" si="10"/>
        <v>0</v>
      </c>
      <c r="X7" s="17">
        <f t="shared" si="11"/>
        <v>0</v>
      </c>
      <c r="Y7" s="32">
        <f t="shared" si="12"/>
        <v>0</v>
      </c>
      <c r="Z7" s="22"/>
      <c r="AE7" s="22"/>
      <c r="AJ7" s="22"/>
      <c r="AO7" s="69"/>
      <c r="AT7" s="17">
        <f t="shared" si="13"/>
        <v>0</v>
      </c>
      <c r="AU7" s="17">
        <f t="shared" si="14"/>
        <v>0</v>
      </c>
      <c r="AV7" s="17">
        <f t="shared" si="15"/>
        <v>0</v>
      </c>
      <c r="AW7" s="17">
        <f t="shared" si="16"/>
        <v>0</v>
      </c>
      <c r="AX7" s="18">
        <f t="shared" si="17"/>
        <v>0</v>
      </c>
      <c r="BC7" s="22"/>
      <c r="BH7" s="22"/>
      <c r="BM7" s="17">
        <f t="shared" si="18"/>
        <v>0</v>
      </c>
      <c r="BN7" s="17">
        <f t="shared" si="19"/>
        <v>0</v>
      </c>
      <c r="BO7" s="17">
        <f t="shared" si="20"/>
        <v>0</v>
      </c>
      <c r="BP7" s="17">
        <f t="shared" si="21"/>
        <v>0</v>
      </c>
      <c r="BQ7" s="19">
        <f t="shared" si="22"/>
        <v>0</v>
      </c>
      <c r="BR7" s="22"/>
      <c r="BW7" s="22"/>
      <c r="CB7" s="17">
        <f t="shared" si="23"/>
        <v>0</v>
      </c>
      <c r="CC7" s="17">
        <f t="shared" si="24"/>
        <v>0</v>
      </c>
      <c r="CD7" s="17">
        <f t="shared" si="25"/>
        <v>0</v>
      </c>
      <c r="CE7" s="17">
        <f t="shared" si="26"/>
        <v>0</v>
      </c>
      <c r="CF7" s="19">
        <f t="shared" si="27"/>
        <v>0</v>
      </c>
      <c r="CG7" s="17">
        <f t="shared" si="28"/>
        <v>0</v>
      </c>
      <c r="CH7" s="17">
        <f t="shared" si="29"/>
        <v>0</v>
      </c>
      <c r="CI7" s="17">
        <f t="shared" si="30"/>
        <v>0</v>
      </c>
      <c r="CJ7" s="17">
        <f t="shared" si="31"/>
        <v>0</v>
      </c>
      <c r="CK7" s="67">
        <f t="shared" si="32"/>
        <v>0</v>
      </c>
      <c r="CL7" s="76"/>
      <c r="CM7" s="70"/>
      <c r="CN7" s="40"/>
      <c r="CO7" s="40"/>
      <c r="CP7" s="40"/>
      <c r="CQ7" s="40"/>
      <c r="CR7" s="40"/>
      <c r="CS7" s="40"/>
    </row>
    <row r="8" spans="1:237" ht="15" thickBot="1" x14ac:dyDescent="0.2">
      <c r="A8" s="84" t="s">
        <v>61</v>
      </c>
      <c r="B8" s="1" t="s">
        <v>6</v>
      </c>
      <c r="C8" s="1" t="s">
        <v>6</v>
      </c>
      <c r="D8" s="1">
        <v>0</v>
      </c>
      <c r="E8" s="1">
        <v>5</v>
      </c>
      <c r="G8" s="3">
        <v>0</v>
      </c>
      <c r="H8" s="1">
        <v>1</v>
      </c>
      <c r="K8" s="22"/>
      <c r="N8" s="1">
        <v>3</v>
      </c>
      <c r="O8" s="33">
        <v>4</v>
      </c>
      <c r="P8" s="22"/>
      <c r="S8" s="1">
        <v>4</v>
      </c>
      <c r="T8" s="33">
        <v>4</v>
      </c>
      <c r="U8" s="17">
        <f t="shared" si="8"/>
        <v>0</v>
      </c>
      <c r="V8" s="17">
        <f t="shared" si="9"/>
        <v>0</v>
      </c>
      <c r="W8" s="17">
        <f t="shared" si="10"/>
        <v>0</v>
      </c>
      <c r="X8" s="17">
        <f t="shared" si="11"/>
        <v>7</v>
      </c>
      <c r="Y8" s="32">
        <f t="shared" si="12"/>
        <v>8</v>
      </c>
      <c r="Z8" s="22"/>
      <c r="AE8" s="22"/>
      <c r="AJ8" s="22"/>
      <c r="AN8" s="3">
        <v>41</v>
      </c>
      <c r="AO8" s="69"/>
      <c r="AT8" s="17">
        <f t="shared" si="13"/>
        <v>0</v>
      </c>
      <c r="AU8" s="17">
        <f t="shared" si="14"/>
        <v>0</v>
      </c>
      <c r="AV8" s="17">
        <f t="shared" si="15"/>
        <v>0</v>
      </c>
      <c r="AW8" s="17">
        <f t="shared" si="16"/>
        <v>0</v>
      </c>
      <c r="AX8" s="18">
        <f t="shared" si="17"/>
        <v>41</v>
      </c>
      <c r="AY8" s="1">
        <v>15</v>
      </c>
      <c r="AZ8" s="3">
        <v>9</v>
      </c>
      <c r="BA8" s="1">
        <v>16</v>
      </c>
      <c r="BB8" s="3">
        <v>50</v>
      </c>
      <c r="BC8" s="22"/>
      <c r="BF8" s="1">
        <v>18</v>
      </c>
      <c r="BG8" s="2">
        <v>25</v>
      </c>
      <c r="BH8" s="22"/>
      <c r="BK8" s="1">
        <v>1</v>
      </c>
      <c r="BM8" s="17">
        <f t="shared" si="18"/>
        <v>0</v>
      </c>
      <c r="BN8" s="17">
        <f t="shared" si="19"/>
        <v>0</v>
      </c>
      <c r="BO8" s="17">
        <f t="shared" si="20"/>
        <v>0</v>
      </c>
      <c r="BP8" s="17">
        <f t="shared" si="21"/>
        <v>19</v>
      </c>
      <c r="BQ8" s="19">
        <f t="shared" si="22"/>
        <v>25</v>
      </c>
      <c r="BR8" s="22"/>
      <c r="BW8" s="22"/>
      <c r="CB8" s="17">
        <f t="shared" si="23"/>
        <v>0</v>
      </c>
      <c r="CC8" s="17">
        <f t="shared" si="24"/>
        <v>0</v>
      </c>
      <c r="CD8" s="17">
        <f t="shared" si="25"/>
        <v>0</v>
      </c>
      <c r="CE8" s="17">
        <f t="shared" si="26"/>
        <v>0</v>
      </c>
      <c r="CF8" s="19">
        <f t="shared" si="27"/>
        <v>0</v>
      </c>
      <c r="CG8" s="17">
        <f t="shared" si="28"/>
        <v>0</v>
      </c>
      <c r="CH8" s="17">
        <f t="shared" si="29"/>
        <v>0</v>
      </c>
      <c r="CI8" s="17">
        <f t="shared" si="30"/>
        <v>0</v>
      </c>
      <c r="CJ8" s="17">
        <f t="shared" si="31"/>
        <v>19</v>
      </c>
      <c r="CK8" s="67">
        <f t="shared" si="32"/>
        <v>66</v>
      </c>
      <c r="CL8" s="78" t="s">
        <v>178</v>
      </c>
      <c r="CM8" s="70"/>
      <c r="CN8" s="61"/>
      <c r="CO8" s="61"/>
      <c r="CP8" s="61"/>
      <c r="CQ8" s="61"/>
      <c r="CR8" s="61"/>
      <c r="CS8" s="62"/>
    </row>
    <row r="9" spans="1:237" ht="14" x14ac:dyDescent="0.15">
      <c r="A9" s="23" t="s">
        <v>62</v>
      </c>
      <c r="B9" s="1">
        <v>1</v>
      </c>
      <c r="C9" s="1" t="s">
        <v>6</v>
      </c>
      <c r="D9" s="1">
        <v>15</v>
      </c>
      <c r="E9" s="1">
        <v>20</v>
      </c>
      <c r="F9" s="1">
        <v>15</v>
      </c>
      <c r="G9" s="3">
        <v>15</v>
      </c>
      <c r="H9" s="1" t="s">
        <v>6</v>
      </c>
      <c r="K9" s="20">
        <v>1</v>
      </c>
      <c r="O9" s="33"/>
      <c r="P9" s="24">
        <v>1</v>
      </c>
      <c r="S9" s="1">
        <v>0.75</v>
      </c>
      <c r="T9" s="33"/>
      <c r="U9" s="17">
        <f t="shared" si="8"/>
        <v>2</v>
      </c>
      <c r="V9" s="17">
        <f t="shared" si="9"/>
        <v>0</v>
      </c>
      <c r="W9" s="17">
        <f t="shared" si="10"/>
        <v>0</v>
      </c>
      <c r="X9" s="17">
        <f t="shared" si="11"/>
        <v>0.75</v>
      </c>
      <c r="Y9" s="32">
        <f t="shared" si="12"/>
        <v>0</v>
      </c>
      <c r="Z9" s="24"/>
      <c r="AE9" s="24"/>
      <c r="AJ9" s="24"/>
      <c r="AO9" s="24"/>
      <c r="AT9" s="17">
        <f t="shared" si="13"/>
        <v>0</v>
      </c>
      <c r="AU9" s="17">
        <f t="shared" si="14"/>
        <v>0</v>
      </c>
      <c r="AV9" s="17">
        <f t="shared" si="15"/>
        <v>0</v>
      </c>
      <c r="AW9" s="17">
        <f t="shared" si="16"/>
        <v>0</v>
      </c>
      <c r="AX9" s="18">
        <f t="shared" si="17"/>
        <v>0</v>
      </c>
      <c r="AY9" s="1">
        <v>44</v>
      </c>
      <c r="AZ9" s="86"/>
      <c r="BC9" s="24">
        <v>13</v>
      </c>
      <c r="BH9" s="24"/>
      <c r="BM9" s="17">
        <f t="shared" si="18"/>
        <v>13</v>
      </c>
      <c r="BN9" s="17">
        <f t="shared" si="19"/>
        <v>0</v>
      </c>
      <c r="BO9" s="17">
        <f t="shared" si="20"/>
        <v>0</v>
      </c>
      <c r="BP9" s="17">
        <f t="shared" si="21"/>
        <v>0</v>
      </c>
      <c r="BQ9" s="19">
        <f t="shared" si="22"/>
        <v>0</v>
      </c>
      <c r="BR9" s="24"/>
      <c r="BW9" s="24"/>
      <c r="CB9" s="17">
        <f t="shared" si="23"/>
        <v>0</v>
      </c>
      <c r="CC9" s="17">
        <f t="shared" si="24"/>
        <v>0</v>
      </c>
      <c r="CD9" s="17">
        <f t="shared" si="25"/>
        <v>0</v>
      </c>
      <c r="CE9" s="17">
        <f t="shared" si="26"/>
        <v>0</v>
      </c>
      <c r="CF9" s="19">
        <f t="shared" si="27"/>
        <v>0</v>
      </c>
      <c r="CG9" s="17">
        <f t="shared" si="28"/>
        <v>13</v>
      </c>
      <c r="CH9" s="17">
        <f t="shared" si="29"/>
        <v>0</v>
      </c>
      <c r="CI9" s="17">
        <f t="shared" si="30"/>
        <v>0</v>
      </c>
      <c r="CJ9" s="17">
        <f t="shared" si="31"/>
        <v>0</v>
      </c>
      <c r="CK9" s="67">
        <f t="shared" si="32"/>
        <v>0</v>
      </c>
      <c r="CL9" s="76"/>
    </row>
    <row r="10" spans="1:237" ht="14" x14ac:dyDescent="0.15">
      <c r="A10" s="25" t="s">
        <v>63</v>
      </c>
      <c r="B10" s="1" t="s">
        <v>6</v>
      </c>
      <c r="C10" s="1" t="s">
        <v>6</v>
      </c>
      <c r="D10" s="1">
        <v>0</v>
      </c>
      <c r="H10" s="1">
        <v>1</v>
      </c>
      <c r="I10" s="1">
        <v>1</v>
      </c>
      <c r="J10" s="1">
        <v>1</v>
      </c>
      <c r="K10" s="20">
        <v>8</v>
      </c>
      <c r="L10" s="1">
        <v>6</v>
      </c>
      <c r="N10" s="1">
        <v>8</v>
      </c>
      <c r="O10" s="33">
        <v>8</v>
      </c>
      <c r="P10" s="24"/>
      <c r="Q10" s="1">
        <v>2</v>
      </c>
      <c r="T10" s="33"/>
      <c r="U10" s="17">
        <f t="shared" si="8"/>
        <v>8</v>
      </c>
      <c r="V10" s="17">
        <f t="shared" si="9"/>
        <v>8</v>
      </c>
      <c r="W10" s="17">
        <f t="shared" si="10"/>
        <v>0</v>
      </c>
      <c r="X10" s="17">
        <f t="shared" si="11"/>
        <v>8</v>
      </c>
      <c r="Y10" s="32">
        <f t="shared" si="12"/>
        <v>8</v>
      </c>
      <c r="Z10" s="24">
        <v>33</v>
      </c>
      <c r="AA10" s="1">
        <v>33</v>
      </c>
      <c r="AB10" s="1">
        <v>35</v>
      </c>
      <c r="AC10" s="1">
        <v>42</v>
      </c>
      <c r="AD10" s="3">
        <v>51</v>
      </c>
      <c r="AE10" s="24"/>
      <c r="AJ10" s="24"/>
      <c r="AL10" s="1">
        <v>1</v>
      </c>
      <c r="AO10" s="24"/>
      <c r="AT10" s="17">
        <f t="shared" si="13"/>
        <v>33</v>
      </c>
      <c r="AU10" s="17">
        <f t="shared" si="14"/>
        <v>33</v>
      </c>
      <c r="AV10" s="17">
        <f t="shared" si="15"/>
        <v>36</v>
      </c>
      <c r="AW10" s="17">
        <f t="shared" si="16"/>
        <v>42</v>
      </c>
      <c r="AX10" s="18">
        <f t="shared" si="17"/>
        <v>51</v>
      </c>
      <c r="BC10" s="24">
        <v>6</v>
      </c>
      <c r="BD10" s="1">
        <v>6</v>
      </c>
      <c r="BE10" s="1">
        <v>8</v>
      </c>
      <c r="BF10" s="1">
        <v>3</v>
      </c>
      <c r="BG10" s="2">
        <v>6</v>
      </c>
      <c r="BH10" s="24"/>
      <c r="BM10" s="17">
        <f t="shared" si="18"/>
        <v>6</v>
      </c>
      <c r="BN10" s="17">
        <f t="shared" si="19"/>
        <v>6</v>
      </c>
      <c r="BO10" s="17">
        <f t="shared" si="20"/>
        <v>8</v>
      </c>
      <c r="BP10" s="17">
        <f t="shared" si="21"/>
        <v>3</v>
      </c>
      <c r="BQ10" s="19">
        <f t="shared" si="22"/>
        <v>6</v>
      </c>
      <c r="BR10" s="24">
        <v>12</v>
      </c>
      <c r="BS10" s="1">
        <v>40</v>
      </c>
      <c r="BT10" s="1">
        <v>29</v>
      </c>
      <c r="BU10" s="1">
        <v>28</v>
      </c>
      <c r="BV10" s="2">
        <v>47</v>
      </c>
      <c r="BW10" s="24"/>
      <c r="CB10" s="17">
        <f t="shared" si="23"/>
        <v>12</v>
      </c>
      <c r="CC10" s="17">
        <f t="shared" si="24"/>
        <v>40</v>
      </c>
      <c r="CD10" s="17">
        <f t="shared" si="25"/>
        <v>29</v>
      </c>
      <c r="CE10" s="17">
        <f t="shared" si="26"/>
        <v>28</v>
      </c>
      <c r="CF10" s="19">
        <f t="shared" si="27"/>
        <v>47</v>
      </c>
      <c r="CG10" s="17">
        <f t="shared" si="28"/>
        <v>51</v>
      </c>
      <c r="CH10" s="17">
        <f t="shared" si="29"/>
        <v>79</v>
      </c>
      <c r="CI10" s="17">
        <f t="shared" si="30"/>
        <v>73</v>
      </c>
      <c r="CJ10" s="17">
        <f t="shared" si="31"/>
        <v>73</v>
      </c>
      <c r="CK10" s="67">
        <f t="shared" si="32"/>
        <v>104</v>
      </c>
      <c r="CL10" s="79" t="s">
        <v>179</v>
      </c>
    </row>
    <row r="11" spans="1:237" ht="28" x14ac:dyDescent="0.15">
      <c r="A11" s="82" t="s">
        <v>65</v>
      </c>
      <c r="B11" s="1" t="s">
        <v>6</v>
      </c>
      <c r="C11" s="1">
        <v>1</v>
      </c>
      <c r="D11" s="1">
        <v>10</v>
      </c>
      <c r="E11" s="1">
        <v>15</v>
      </c>
      <c r="F11" s="1">
        <v>20</v>
      </c>
      <c r="G11" s="3">
        <v>30</v>
      </c>
      <c r="H11" s="1">
        <v>1</v>
      </c>
      <c r="J11" s="1">
        <v>1</v>
      </c>
      <c r="K11" s="22"/>
      <c r="L11" s="1">
        <v>3</v>
      </c>
      <c r="M11" s="1">
        <v>3</v>
      </c>
      <c r="O11" s="33">
        <v>4</v>
      </c>
      <c r="P11" s="22"/>
      <c r="Q11" s="1">
        <v>1</v>
      </c>
      <c r="R11" s="1">
        <v>1</v>
      </c>
      <c r="T11" s="33">
        <v>1</v>
      </c>
      <c r="U11" s="17">
        <f t="shared" si="8"/>
        <v>0</v>
      </c>
      <c r="V11" s="17">
        <f t="shared" si="9"/>
        <v>4</v>
      </c>
      <c r="W11" s="17">
        <f t="shared" si="10"/>
        <v>4</v>
      </c>
      <c r="X11" s="17">
        <f t="shared" si="11"/>
        <v>0</v>
      </c>
      <c r="Y11" s="32">
        <f t="shared" si="12"/>
        <v>5</v>
      </c>
      <c r="Z11" s="22"/>
      <c r="AA11" s="1">
        <v>18</v>
      </c>
      <c r="AB11" s="1">
        <v>11</v>
      </c>
      <c r="AD11" s="3">
        <v>39</v>
      </c>
      <c r="AE11" s="22"/>
      <c r="AJ11" s="22"/>
      <c r="AL11" s="1">
        <v>20</v>
      </c>
      <c r="AO11" s="69"/>
      <c r="AT11" s="17">
        <f t="shared" si="13"/>
        <v>0</v>
      </c>
      <c r="AU11" s="17">
        <f t="shared" si="14"/>
        <v>18</v>
      </c>
      <c r="AV11" s="17">
        <f t="shared" si="15"/>
        <v>31</v>
      </c>
      <c r="AW11" s="17">
        <f t="shared" si="16"/>
        <v>0</v>
      </c>
      <c r="AX11" s="18">
        <f t="shared" si="17"/>
        <v>39</v>
      </c>
      <c r="AZ11" s="3">
        <v>12</v>
      </c>
      <c r="BC11" s="22"/>
      <c r="BH11" s="22"/>
      <c r="BM11" s="17">
        <f t="shared" si="18"/>
        <v>0</v>
      </c>
      <c r="BN11" s="17">
        <f t="shared" si="19"/>
        <v>0</v>
      </c>
      <c r="BO11" s="17">
        <f t="shared" si="20"/>
        <v>0</v>
      </c>
      <c r="BP11" s="17">
        <f t="shared" si="21"/>
        <v>0</v>
      </c>
      <c r="BQ11" s="19">
        <f t="shared" si="22"/>
        <v>0</v>
      </c>
      <c r="BR11" s="22"/>
      <c r="BW11" s="22"/>
      <c r="CB11" s="17">
        <f t="shared" si="23"/>
        <v>0</v>
      </c>
      <c r="CC11" s="17">
        <f t="shared" si="24"/>
        <v>0</v>
      </c>
      <c r="CD11" s="17">
        <f t="shared" si="25"/>
        <v>0</v>
      </c>
      <c r="CE11" s="17">
        <f t="shared" si="26"/>
        <v>0</v>
      </c>
      <c r="CF11" s="19">
        <f t="shared" si="27"/>
        <v>0</v>
      </c>
      <c r="CG11" s="17">
        <f t="shared" si="28"/>
        <v>0</v>
      </c>
      <c r="CH11" s="17">
        <f t="shared" si="29"/>
        <v>18</v>
      </c>
      <c r="CI11" s="17">
        <f t="shared" si="30"/>
        <v>31</v>
      </c>
      <c r="CJ11" s="17">
        <f t="shared" si="31"/>
        <v>0</v>
      </c>
      <c r="CK11" s="67">
        <f t="shared" si="32"/>
        <v>39</v>
      </c>
      <c r="CL11" s="79" t="s">
        <v>175</v>
      </c>
    </row>
    <row r="12" spans="1:237" ht="28" x14ac:dyDescent="0.15">
      <c r="A12" s="23" t="s">
        <v>66</v>
      </c>
      <c r="B12" s="1" t="s">
        <v>6</v>
      </c>
      <c r="C12" s="1">
        <v>1</v>
      </c>
      <c r="D12" s="1">
        <v>30</v>
      </c>
      <c r="F12" s="1">
        <v>25</v>
      </c>
      <c r="G12" s="3">
        <v>25</v>
      </c>
      <c r="H12" s="1" t="s">
        <v>6</v>
      </c>
      <c r="K12" s="24">
        <v>4</v>
      </c>
      <c r="M12" s="1">
        <v>2</v>
      </c>
      <c r="O12" s="33"/>
      <c r="R12" s="1">
        <v>5</v>
      </c>
      <c r="T12" s="33"/>
      <c r="U12" s="17">
        <f t="shared" si="8"/>
        <v>4</v>
      </c>
      <c r="V12" s="17">
        <f t="shared" si="9"/>
        <v>0</v>
      </c>
      <c r="W12" s="17">
        <f t="shared" si="10"/>
        <v>7</v>
      </c>
      <c r="X12" s="17">
        <f t="shared" si="11"/>
        <v>0</v>
      </c>
      <c r="Y12" s="32">
        <f t="shared" si="12"/>
        <v>0</v>
      </c>
      <c r="Z12" s="24"/>
      <c r="AE12" s="24"/>
      <c r="AJ12" s="24">
        <v>65</v>
      </c>
      <c r="AL12" s="1">
        <v>52</v>
      </c>
      <c r="AO12" s="24"/>
      <c r="AT12" s="17">
        <f t="shared" si="13"/>
        <v>65</v>
      </c>
      <c r="AU12" s="17">
        <f t="shared" si="14"/>
        <v>0</v>
      </c>
      <c r="AV12" s="17">
        <f t="shared" si="15"/>
        <v>52</v>
      </c>
      <c r="AW12" s="17">
        <f t="shared" si="16"/>
        <v>0</v>
      </c>
      <c r="AX12" s="18">
        <f t="shared" si="17"/>
        <v>0</v>
      </c>
      <c r="BC12" s="24"/>
      <c r="BH12" s="24"/>
      <c r="BM12" s="17">
        <f t="shared" si="18"/>
        <v>0</v>
      </c>
      <c r="BN12" s="17">
        <f t="shared" si="19"/>
        <v>0</v>
      </c>
      <c r="BO12" s="17">
        <f t="shared" si="20"/>
        <v>0</v>
      </c>
      <c r="BP12" s="17">
        <f t="shared" si="21"/>
        <v>0</v>
      </c>
      <c r="BQ12" s="19">
        <f t="shared" si="22"/>
        <v>0</v>
      </c>
      <c r="BR12" s="24"/>
      <c r="BW12" s="24"/>
      <c r="CB12" s="17">
        <f t="shared" si="23"/>
        <v>0</v>
      </c>
      <c r="CC12" s="17">
        <f t="shared" si="24"/>
        <v>0</v>
      </c>
      <c r="CD12" s="17">
        <f t="shared" si="25"/>
        <v>0</v>
      </c>
      <c r="CE12" s="17">
        <f t="shared" si="26"/>
        <v>0</v>
      </c>
      <c r="CF12" s="19">
        <f t="shared" si="27"/>
        <v>0</v>
      </c>
      <c r="CG12" s="17">
        <f t="shared" si="28"/>
        <v>65</v>
      </c>
      <c r="CH12" s="17">
        <f t="shared" si="29"/>
        <v>0</v>
      </c>
      <c r="CI12" s="17">
        <f t="shared" si="30"/>
        <v>52</v>
      </c>
      <c r="CJ12" s="17">
        <f t="shared" si="31"/>
        <v>0</v>
      </c>
      <c r="CK12" s="67">
        <f t="shared" si="32"/>
        <v>0</v>
      </c>
      <c r="CL12" s="79"/>
    </row>
    <row r="13" spans="1:237" ht="14" x14ac:dyDescent="0.15">
      <c r="A13" s="84" t="s">
        <v>67</v>
      </c>
      <c r="B13" s="1" t="s">
        <v>6</v>
      </c>
      <c r="C13" s="1" t="s">
        <v>6</v>
      </c>
      <c r="D13" s="1">
        <v>15</v>
      </c>
      <c r="E13" s="1">
        <v>15</v>
      </c>
      <c r="F13" s="1">
        <v>10</v>
      </c>
      <c r="G13" s="3">
        <v>15</v>
      </c>
      <c r="H13" s="1">
        <v>1</v>
      </c>
      <c r="K13" s="20">
        <v>1</v>
      </c>
      <c r="N13" s="1">
        <v>2</v>
      </c>
      <c r="O13" s="33">
        <v>1</v>
      </c>
      <c r="P13" s="24">
        <v>3</v>
      </c>
      <c r="S13" s="1">
        <v>3</v>
      </c>
      <c r="T13" s="33">
        <v>4</v>
      </c>
      <c r="U13" s="17">
        <f t="shared" si="8"/>
        <v>4</v>
      </c>
      <c r="V13" s="17">
        <f t="shared" si="9"/>
        <v>0</v>
      </c>
      <c r="W13" s="17">
        <f t="shared" si="10"/>
        <v>0</v>
      </c>
      <c r="X13" s="17">
        <f t="shared" si="11"/>
        <v>5</v>
      </c>
      <c r="Y13" s="32">
        <f t="shared" si="12"/>
        <v>5</v>
      </c>
      <c r="Z13" s="24"/>
      <c r="AE13" s="24"/>
      <c r="AJ13" s="24">
        <v>42</v>
      </c>
      <c r="AM13" s="1">
        <v>30</v>
      </c>
      <c r="AN13" s="3">
        <v>29</v>
      </c>
      <c r="AO13" s="24"/>
      <c r="AT13" s="17">
        <f t="shared" si="13"/>
        <v>42</v>
      </c>
      <c r="AU13" s="17">
        <f t="shared" si="14"/>
        <v>0</v>
      </c>
      <c r="AV13" s="17">
        <f t="shared" si="15"/>
        <v>0</v>
      </c>
      <c r="AW13" s="17">
        <f t="shared" si="16"/>
        <v>30</v>
      </c>
      <c r="AX13" s="18">
        <f t="shared" si="17"/>
        <v>29</v>
      </c>
      <c r="AY13" s="1">
        <v>12</v>
      </c>
      <c r="AZ13" s="3">
        <v>9</v>
      </c>
      <c r="BB13" s="3">
        <v>10</v>
      </c>
      <c r="BC13" s="24"/>
      <c r="BH13" s="24"/>
      <c r="BM13" s="17">
        <f t="shared" si="18"/>
        <v>0</v>
      </c>
      <c r="BN13" s="17">
        <f t="shared" si="19"/>
        <v>0</v>
      </c>
      <c r="BO13" s="17">
        <f t="shared" si="20"/>
        <v>0</v>
      </c>
      <c r="BP13" s="17">
        <f t="shared" si="21"/>
        <v>0</v>
      </c>
      <c r="BQ13" s="19">
        <f t="shared" si="22"/>
        <v>0</v>
      </c>
      <c r="BR13" s="24"/>
      <c r="BW13" s="24"/>
      <c r="CB13" s="17">
        <f t="shared" si="23"/>
        <v>0</v>
      </c>
      <c r="CC13" s="17">
        <f t="shared" si="24"/>
        <v>0</v>
      </c>
      <c r="CD13" s="17">
        <f t="shared" si="25"/>
        <v>0</v>
      </c>
      <c r="CE13" s="17">
        <f t="shared" si="26"/>
        <v>0</v>
      </c>
      <c r="CF13" s="19">
        <f t="shared" si="27"/>
        <v>0</v>
      </c>
      <c r="CG13" s="17">
        <f t="shared" si="28"/>
        <v>42</v>
      </c>
      <c r="CH13" s="17">
        <f t="shared" si="29"/>
        <v>0</v>
      </c>
      <c r="CI13" s="17">
        <f t="shared" si="30"/>
        <v>0</v>
      </c>
      <c r="CJ13" s="17">
        <f t="shared" si="31"/>
        <v>30</v>
      </c>
      <c r="CK13" s="67">
        <f t="shared" si="32"/>
        <v>29</v>
      </c>
      <c r="CL13" s="75"/>
    </row>
    <row r="14" spans="1:237" ht="14" x14ac:dyDescent="0.15">
      <c r="A14" s="23" t="s">
        <v>68</v>
      </c>
      <c r="B14" s="1" t="s">
        <v>6</v>
      </c>
      <c r="C14" s="1">
        <v>1</v>
      </c>
      <c r="D14" s="1">
        <v>5</v>
      </c>
      <c r="E14" s="1">
        <v>5</v>
      </c>
      <c r="F14" s="1">
        <v>5</v>
      </c>
      <c r="G14" s="3">
        <v>0</v>
      </c>
      <c r="H14" s="1" t="s">
        <v>6</v>
      </c>
      <c r="K14" s="26"/>
      <c r="N14" s="1">
        <v>4</v>
      </c>
      <c r="O14" s="33"/>
      <c r="P14" s="22"/>
      <c r="T14" s="33"/>
      <c r="U14" s="17">
        <f t="shared" si="8"/>
        <v>0</v>
      </c>
      <c r="V14" s="17">
        <f t="shared" si="9"/>
        <v>0</v>
      </c>
      <c r="W14" s="17">
        <f t="shared" si="10"/>
        <v>0</v>
      </c>
      <c r="X14" s="17">
        <f t="shared" si="11"/>
        <v>4</v>
      </c>
      <c r="Y14" s="32">
        <f t="shared" si="12"/>
        <v>0</v>
      </c>
      <c r="Z14" s="22"/>
      <c r="AE14" s="22"/>
      <c r="AJ14" s="22"/>
      <c r="AM14" s="1">
        <v>202</v>
      </c>
      <c r="AO14" s="69"/>
      <c r="AT14" s="17">
        <f t="shared" si="13"/>
        <v>0</v>
      </c>
      <c r="AU14" s="17">
        <f t="shared" si="14"/>
        <v>0</v>
      </c>
      <c r="AV14" s="17">
        <f t="shared" si="15"/>
        <v>0</v>
      </c>
      <c r="AW14" s="17">
        <f t="shared" si="16"/>
        <v>202</v>
      </c>
      <c r="AX14" s="18">
        <f t="shared" si="17"/>
        <v>0</v>
      </c>
      <c r="AY14" s="1">
        <v>39</v>
      </c>
      <c r="AZ14" s="86"/>
      <c r="BA14" s="1">
        <v>184</v>
      </c>
      <c r="BB14" s="86"/>
      <c r="BC14" s="22"/>
      <c r="BH14" s="22"/>
      <c r="BM14" s="17">
        <f t="shared" si="18"/>
        <v>0</v>
      </c>
      <c r="BN14" s="17">
        <f t="shared" si="19"/>
        <v>0</v>
      </c>
      <c r="BO14" s="17">
        <f t="shared" si="20"/>
        <v>0</v>
      </c>
      <c r="BP14" s="17">
        <f t="shared" si="21"/>
        <v>0</v>
      </c>
      <c r="BQ14" s="19">
        <f t="shared" si="22"/>
        <v>0</v>
      </c>
      <c r="BR14" s="22"/>
      <c r="BW14" s="22"/>
      <c r="CB14" s="17">
        <f t="shared" si="23"/>
        <v>0</v>
      </c>
      <c r="CC14" s="17">
        <f t="shared" si="24"/>
        <v>0</v>
      </c>
      <c r="CD14" s="17">
        <f t="shared" si="25"/>
        <v>0</v>
      </c>
      <c r="CE14" s="17">
        <f t="shared" si="26"/>
        <v>0</v>
      </c>
      <c r="CF14" s="19">
        <f t="shared" si="27"/>
        <v>0</v>
      </c>
      <c r="CG14" s="17">
        <f t="shared" si="28"/>
        <v>0</v>
      </c>
      <c r="CH14" s="17">
        <f t="shared" si="29"/>
        <v>0</v>
      </c>
      <c r="CI14" s="17">
        <f t="shared" si="30"/>
        <v>0</v>
      </c>
      <c r="CJ14" s="17">
        <f t="shared" si="31"/>
        <v>202</v>
      </c>
      <c r="CK14" s="67">
        <f t="shared" si="32"/>
        <v>0</v>
      </c>
    </row>
    <row r="15" spans="1:237" ht="29" thickBot="1" x14ac:dyDescent="0.2">
      <c r="A15" s="84" t="s">
        <v>69</v>
      </c>
      <c r="B15" s="1" t="s">
        <v>6</v>
      </c>
      <c r="C15" s="1" t="s">
        <v>6</v>
      </c>
      <c r="D15" s="1">
        <v>50</v>
      </c>
      <c r="E15" s="1">
        <v>55</v>
      </c>
      <c r="F15" s="1">
        <v>65</v>
      </c>
      <c r="G15" s="3">
        <v>65</v>
      </c>
      <c r="H15" s="1">
        <v>1</v>
      </c>
      <c r="K15" s="20">
        <v>6</v>
      </c>
      <c r="O15" s="33">
        <v>7</v>
      </c>
      <c r="P15" s="22"/>
      <c r="T15" s="33"/>
      <c r="U15" s="17">
        <f t="shared" si="8"/>
        <v>6</v>
      </c>
      <c r="V15" s="17">
        <f t="shared" si="9"/>
        <v>0</v>
      </c>
      <c r="W15" s="17">
        <f t="shared" si="10"/>
        <v>0</v>
      </c>
      <c r="X15" s="17">
        <f t="shared" si="11"/>
        <v>0</v>
      </c>
      <c r="Y15" s="32">
        <f t="shared" si="12"/>
        <v>7</v>
      </c>
      <c r="Z15" s="24">
        <v>41</v>
      </c>
      <c r="AD15" s="3">
        <v>65</v>
      </c>
      <c r="AE15" s="24"/>
      <c r="AJ15" s="24">
        <v>21</v>
      </c>
      <c r="AN15" s="3">
        <v>21</v>
      </c>
      <c r="AO15" s="24"/>
      <c r="AT15" s="17">
        <f t="shared" si="13"/>
        <v>62</v>
      </c>
      <c r="AU15" s="17">
        <f t="shared" si="14"/>
        <v>0</v>
      </c>
      <c r="AV15" s="17">
        <f t="shared" si="15"/>
        <v>0</v>
      </c>
      <c r="AW15" s="17">
        <f t="shared" si="16"/>
        <v>0</v>
      </c>
      <c r="AX15" s="18">
        <f t="shared" si="17"/>
        <v>86</v>
      </c>
      <c r="AZ15" s="3">
        <v>69</v>
      </c>
      <c r="BB15" s="3">
        <v>34</v>
      </c>
      <c r="BC15" s="24">
        <v>34</v>
      </c>
      <c r="BG15" s="2">
        <v>35</v>
      </c>
      <c r="BH15" s="24"/>
      <c r="BM15" s="17">
        <f t="shared" si="18"/>
        <v>34</v>
      </c>
      <c r="BN15" s="17">
        <f t="shared" si="19"/>
        <v>0</v>
      </c>
      <c r="BO15" s="17">
        <f t="shared" si="20"/>
        <v>0</v>
      </c>
      <c r="BP15" s="17">
        <f t="shared" si="21"/>
        <v>0</v>
      </c>
      <c r="BQ15" s="19">
        <f t="shared" si="22"/>
        <v>35</v>
      </c>
      <c r="BR15" s="24">
        <v>13</v>
      </c>
      <c r="BV15" s="2">
        <v>11</v>
      </c>
      <c r="BW15" s="24">
        <v>1</v>
      </c>
      <c r="CB15" s="17">
        <f t="shared" si="23"/>
        <v>14</v>
      </c>
      <c r="CC15" s="17">
        <f t="shared" si="24"/>
        <v>0</v>
      </c>
      <c r="CD15" s="17">
        <f t="shared" si="25"/>
        <v>0</v>
      </c>
      <c r="CE15" s="17">
        <f t="shared" si="26"/>
        <v>0</v>
      </c>
      <c r="CF15" s="19">
        <f t="shared" si="27"/>
        <v>11</v>
      </c>
      <c r="CG15" s="17">
        <f t="shared" si="28"/>
        <v>110</v>
      </c>
      <c r="CH15" s="17">
        <f t="shared" si="29"/>
        <v>0</v>
      </c>
      <c r="CI15" s="17">
        <f t="shared" si="30"/>
        <v>0</v>
      </c>
      <c r="CJ15" s="17">
        <f t="shared" si="31"/>
        <v>0</v>
      </c>
      <c r="CK15" s="67">
        <f t="shared" si="32"/>
        <v>132</v>
      </c>
      <c r="CL15" s="78" t="s">
        <v>180</v>
      </c>
      <c r="CM15" s="71"/>
      <c r="CN15" s="61"/>
      <c r="CO15" s="61"/>
      <c r="CP15" s="61"/>
      <c r="CQ15" s="61"/>
      <c r="CR15" s="61"/>
      <c r="CS15" s="62"/>
    </row>
    <row r="16" spans="1:237" ht="14" x14ac:dyDescent="0.15">
      <c r="A16" s="23" t="s">
        <v>70</v>
      </c>
      <c r="B16" s="1" t="s">
        <v>6</v>
      </c>
      <c r="C16" s="1">
        <v>1</v>
      </c>
      <c r="D16" s="1">
        <v>0</v>
      </c>
      <c r="H16" s="1" t="s">
        <v>6</v>
      </c>
      <c r="O16" s="33"/>
      <c r="P16" s="24"/>
      <c r="T16" s="33"/>
      <c r="U16" s="17">
        <f t="shared" si="8"/>
        <v>0</v>
      </c>
      <c r="V16" s="17">
        <f t="shared" si="9"/>
        <v>0</v>
      </c>
      <c r="W16" s="17">
        <f t="shared" si="10"/>
        <v>0</v>
      </c>
      <c r="X16" s="17">
        <f t="shared" si="11"/>
        <v>0</v>
      </c>
      <c r="Y16" s="32">
        <f t="shared" si="12"/>
        <v>0</v>
      </c>
      <c r="Z16" s="24"/>
      <c r="AE16" s="24"/>
      <c r="AJ16" s="24"/>
      <c r="AO16" s="24"/>
      <c r="AT16" s="17">
        <f t="shared" si="13"/>
        <v>0</v>
      </c>
      <c r="AU16" s="17">
        <f t="shared" si="14"/>
        <v>0</v>
      </c>
      <c r="AV16" s="17">
        <f t="shared" si="15"/>
        <v>0</v>
      </c>
      <c r="AW16" s="17">
        <f t="shared" si="16"/>
        <v>0</v>
      </c>
      <c r="AX16" s="18">
        <f t="shared" si="17"/>
        <v>0</v>
      </c>
      <c r="AY16" s="1">
        <v>21</v>
      </c>
      <c r="AZ16" s="86"/>
      <c r="BC16" s="24"/>
      <c r="BH16" s="24"/>
      <c r="BM16" s="17">
        <f t="shared" si="18"/>
        <v>0</v>
      </c>
      <c r="BN16" s="17">
        <f t="shared" si="19"/>
        <v>0</v>
      </c>
      <c r="BO16" s="17">
        <f t="shared" si="20"/>
        <v>0</v>
      </c>
      <c r="BP16" s="17">
        <f t="shared" si="21"/>
        <v>0</v>
      </c>
      <c r="BQ16" s="19">
        <f t="shared" si="22"/>
        <v>0</v>
      </c>
      <c r="BR16" s="24"/>
      <c r="BW16" s="24"/>
      <c r="CB16" s="17">
        <f t="shared" si="23"/>
        <v>0</v>
      </c>
      <c r="CC16" s="17">
        <f t="shared" si="24"/>
        <v>0</v>
      </c>
      <c r="CD16" s="17">
        <f t="shared" si="25"/>
        <v>0</v>
      </c>
      <c r="CE16" s="17">
        <f t="shared" si="26"/>
        <v>0</v>
      </c>
      <c r="CF16" s="19">
        <f t="shared" si="27"/>
        <v>0</v>
      </c>
      <c r="CG16" s="17">
        <f t="shared" si="28"/>
        <v>0</v>
      </c>
      <c r="CH16" s="17">
        <f t="shared" si="29"/>
        <v>0</v>
      </c>
      <c r="CI16" s="17">
        <f t="shared" si="30"/>
        <v>0</v>
      </c>
      <c r="CJ16" s="17">
        <f t="shared" si="31"/>
        <v>0</v>
      </c>
      <c r="CK16" s="67">
        <f t="shared" si="32"/>
        <v>0</v>
      </c>
    </row>
    <row r="17" spans="1:98" ht="43" thickBot="1" x14ac:dyDescent="0.2">
      <c r="A17" s="25" t="s">
        <v>71</v>
      </c>
      <c r="B17" s="1" t="s">
        <v>6</v>
      </c>
      <c r="C17" s="1">
        <v>1</v>
      </c>
      <c r="D17" s="1">
        <v>150</v>
      </c>
      <c r="E17" s="1">
        <v>140</v>
      </c>
      <c r="F17" s="1">
        <v>145</v>
      </c>
      <c r="G17" s="3">
        <v>150</v>
      </c>
      <c r="H17" s="1">
        <v>1</v>
      </c>
      <c r="I17" s="1">
        <v>1</v>
      </c>
      <c r="J17" s="1">
        <v>1</v>
      </c>
      <c r="K17" s="20">
        <v>12</v>
      </c>
      <c r="L17" s="1">
        <v>12</v>
      </c>
      <c r="M17" s="1">
        <v>14</v>
      </c>
      <c r="N17" s="1">
        <v>13</v>
      </c>
      <c r="O17" s="33">
        <v>16</v>
      </c>
      <c r="P17" s="24"/>
      <c r="R17" s="1">
        <v>3</v>
      </c>
      <c r="S17" s="1">
        <v>2</v>
      </c>
      <c r="T17" s="33">
        <v>8</v>
      </c>
      <c r="U17" s="17">
        <f t="shared" si="8"/>
        <v>12</v>
      </c>
      <c r="V17" s="17">
        <f t="shared" si="9"/>
        <v>12</v>
      </c>
      <c r="W17" s="17">
        <f t="shared" si="10"/>
        <v>17</v>
      </c>
      <c r="X17" s="17">
        <f t="shared" si="11"/>
        <v>15</v>
      </c>
      <c r="Y17" s="32">
        <f t="shared" si="12"/>
        <v>24</v>
      </c>
      <c r="Z17" s="24">
        <v>67</v>
      </c>
      <c r="AA17" s="1">
        <v>70</v>
      </c>
      <c r="AB17" s="1">
        <v>70</v>
      </c>
      <c r="AC17" s="1">
        <v>66</v>
      </c>
      <c r="AD17" s="3">
        <v>62</v>
      </c>
      <c r="AE17" s="24"/>
      <c r="AG17" s="1">
        <v>1</v>
      </c>
      <c r="AI17" s="3">
        <v>1</v>
      </c>
      <c r="AJ17" s="24">
        <v>89</v>
      </c>
      <c r="AK17" s="1">
        <v>109</v>
      </c>
      <c r="AL17" s="1">
        <v>84</v>
      </c>
      <c r="AM17" s="1">
        <v>87</v>
      </c>
      <c r="AN17" s="3">
        <v>96</v>
      </c>
      <c r="AO17" s="24"/>
      <c r="AT17" s="17">
        <f t="shared" si="13"/>
        <v>156</v>
      </c>
      <c r="AU17" s="17">
        <f t="shared" si="14"/>
        <v>179</v>
      </c>
      <c r="AV17" s="17">
        <f t="shared" si="15"/>
        <v>155</v>
      </c>
      <c r="AW17" s="17">
        <f t="shared" si="16"/>
        <v>153</v>
      </c>
      <c r="AX17" s="18">
        <f t="shared" si="17"/>
        <v>159</v>
      </c>
      <c r="AY17" s="1">
        <v>57</v>
      </c>
      <c r="AZ17" s="3">
        <v>139</v>
      </c>
      <c r="BC17" s="24">
        <v>21</v>
      </c>
      <c r="BD17" s="1">
        <v>13</v>
      </c>
      <c r="BE17" s="1">
        <v>15</v>
      </c>
      <c r="BF17" s="1">
        <v>29</v>
      </c>
      <c r="BG17" s="2">
        <v>20</v>
      </c>
      <c r="BH17" s="24"/>
      <c r="BL17" s="2">
        <v>1</v>
      </c>
      <c r="BM17" s="17">
        <f t="shared" si="18"/>
        <v>21</v>
      </c>
      <c r="BN17" s="17">
        <f t="shared" si="19"/>
        <v>13</v>
      </c>
      <c r="BO17" s="17">
        <f t="shared" si="20"/>
        <v>15</v>
      </c>
      <c r="BP17" s="17">
        <f t="shared" si="21"/>
        <v>29</v>
      </c>
      <c r="BQ17" s="19">
        <f t="shared" si="22"/>
        <v>21</v>
      </c>
      <c r="BR17" s="24">
        <v>25</v>
      </c>
      <c r="BS17" s="1">
        <v>27</v>
      </c>
      <c r="BT17" s="1">
        <v>17</v>
      </c>
      <c r="BU17" s="1">
        <v>29</v>
      </c>
      <c r="BV17" s="2">
        <v>28</v>
      </c>
      <c r="BW17" s="24"/>
      <c r="CB17" s="17">
        <f t="shared" si="23"/>
        <v>25</v>
      </c>
      <c r="CC17" s="17">
        <f t="shared" si="24"/>
        <v>27</v>
      </c>
      <c r="CD17" s="17">
        <f t="shared" si="25"/>
        <v>17</v>
      </c>
      <c r="CE17" s="17">
        <f t="shared" si="26"/>
        <v>29</v>
      </c>
      <c r="CF17" s="19">
        <f t="shared" si="27"/>
        <v>28</v>
      </c>
      <c r="CG17" s="17">
        <f t="shared" si="28"/>
        <v>202</v>
      </c>
      <c r="CH17" s="17">
        <f t="shared" si="29"/>
        <v>219</v>
      </c>
      <c r="CI17" s="17">
        <f t="shared" si="30"/>
        <v>187</v>
      </c>
      <c r="CJ17" s="17">
        <f t="shared" si="31"/>
        <v>211</v>
      </c>
      <c r="CK17" s="67">
        <f t="shared" si="32"/>
        <v>208</v>
      </c>
      <c r="CL17" s="78" t="s">
        <v>149</v>
      </c>
      <c r="CM17" s="71"/>
      <c r="CN17" s="61"/>
      <c r="CO17" s="61"/>
      <c r="CP17" s="61"/>
      <c r="CQ17" s="61"/>
      <c r="CR17" s="61"/>
      <c r="CS17" s="62"/>
    </row>
    <row r="18" spans="1:98" ht="85" thickBot="1" x14ac:dyDescent="0.2">
      <c r="A18" s="83" t="s">
        <v>72</v>
      </c>
      <c r="B18" s="1">
        <v>1</v>
      </c>
      <c r="C18" s="1" t="s">
        <v>6</v>
      </c>
      <c r="D18" s="1">
        <v>20</v>
      </c>
      <c r="E18" s="1">
        <v>20</v>
      </c>
      <c r="F18" s="1">
        <v>0</v>
      </c>
      <c r="G18" s="3">
        <v>0</v>
      </c>
      <c r="H18" s="1">
        <v>1</v>
      </c>
      <c r="O18" s="33">
        <v>3</v>
      </c>
      <c r="T18" s="33">
        <v>1</v>
      </c>
      <c r="U18" s="17">
        <f t="shared" si="8"/>
        <v>0</v>
      </c>
      <c r="V18" s="17">
        <f t="shared" si="9"/>
        <v>0</v>
      </c>
      <c r="W18" s="17">
        <f t="shared" si="10"/>
        <v>0</v>
      </c>
      <c r="X18" s="17">
        <f t="shared" si="11"/>
        <v>0</v>
      </c>
      <c r="Y18" s="32">
        <f t="shared" si="12"/>
        <v>4</v>
      </c>
      <c r="Z18" s="1"/>
      <c r="AD18" s="3">
        <v>11</v>
      </c>
      <c r="AN18" s="3">
        <v>5</v>
      </c>
      <c r="AO18" s="1">
        <v>0</v>
      </c>
      <c r="AT18" s="17">
        <f t="shared" si="13"/>
        <v>0</v>
      </c>
      <c r="AU18" s="17">
        <f t="shared" si="14"/>
        <v>0</v>
      </c>
      <c r="AV18" s="17">
        <f t="shared" si="15"/>
        <v>0</v>
      </c>
      <c r="AW18" s="17">
        <f t="shared" si="16"/>
        <v>0</v>
      </c>
      <c r="AX18" s="18">
        <f t="shared" si="17"/>
        <v>16</v>
      </c>
      <c r="AZ18" s="3">
        <v>16</v>
      </c>
      <c r="BB18" s="3">
        <v>67</v>
      </c>
      <c r="BG18" s="2">
        <v>32</v>
      </c>
      <c r="BL18" s="2">
        <v>1</v>
      </c>
      <c r="BM18" s="17">
        <f t="shared" si="18"/>
        <v>0</v>
      </c>
      <c r="BN18" s="17">
        <f t="shared" si="19"/>
        <v>0</v>
      </c>
      <c r="BO18" s="17">
        <f t="shared" si="20"/>
        <v>0</v>
      </c>
      <c r="BP18" s="17">
        <f t="shared" si="21"/>
        <v>0</v>
      </c>
      <c r="BQ18" s="19">
        <f t="shared" si="22"/>
        <v>33</v>
      </c>
      <c r="BR18" s="1"/>
      <c r="CB18" s="17">
        <f t="shared" si="23"/>
        <v>0</v>
      </c>
      <c r="CC18" s="17">
        <f t="shared" si="24"/>
        <v>0</v>
      </c>
      <c r="CD18" s="17">
        <f t="shared" si="25"/>
        <v>0</v>
      </c>
      <c r="CE18" s="17">
        <f t="shared" si="26"/>
        <v>0</v>
      </c>
      <c r="CF18" s="19">
        <f t="shared" si="27"/>
        <v>0</v>
      </c>
      <c r="CG18" s="17">
        <f t="shared" si="28"/>
        <v>0</v>
      </c>
      <c r="CH18" s="17">
        <f t="shared" si="29"/>
        <v>0</v>
      </c>
      <c r="CI18" s="17">
        <f t="shared" si="30"/>
        <v>0</v>
      </c>
      <c r="CJ18" s="17">
        <f t="shared" si="31"/>
        <v>0</v>
      </c>
      <c r="CK18" s="67">
        <f t="shared" si="32"/>
        <v>49</v>
      </c>
      <c r="CL18" s="76" t="s">
        <v>150</v>
      </c>
      <c r="CM18" s="71"/>
      <c r="CN18" s="63"/>
      <c r="CO18" s="63"/>
      <c r="CP18" s="63"/>
      <c r="CQ18" s="63"/>
      <c r="CR18" s="63"/>
      <c r="CS18" s="64"/>
    </row>
    <row r="19" spans="1:98" ht="14" x14ac:dyDescent="0.15">
      <c r="A19" s="81" t="s">
        <v>73</v>
      </c>
      <c r="B19" s="1">
        <v>1</v>
      </c>
      <c r="C19" s="1" t="s">
        <v>6</v>
      </c>
      <c r="D19" s="1">
        <v>0</v>
      </c>
      <c r="F19" s="1">
        <v>0</v>
      </c>
      <c r="G19" s="3">
        <v>0</v>
      </c>
      <c r="H19" s="1" t="s">
        <v>6</v>
      </c>
      <c r="J19" s="1">
        <v>1</v>
      </c>
      <c r="K19" s="24">
        <v>3</v>
      </c>
      <c r="L19" s="1">
        <v>5</v>
      </c>
      <c r="M19" s="1">
        <v>5</v>
      </c>
      <c r="N19" s="1">
        <v>4</v>
      </c>
      <c r="O19" s="33"/>
      <c r="P19" s="24">
        <v>1</v>
      </c>
      <c r="R19" s="1">
        <v>1</v>
      </c>
      <c r="S19" s="1">
        <v>3</v>
      </c>
      <c r="T19" s="33"/>
      <c r="U19" s="17">
        <f t="shared" si="8"/>
        <v>4</v>
      </c>
      <c r="V19" s="17">
        <f t="shared" si="9"/>
        <v>5</v>
      </c>
      <c r="W19" s="17">
        <f t="shared" si="10"/>
        <v>6</v>
      </c>
      <c r="X19" s="17">
        <f t="shared" si="11"/>
        <v>7</v>
      </c>
      <c r="Y19" s="32">
        <f t="shared" si="12"/>
        <v>0</v>
      </c>
      <c r="Z19" s="24"/>
      <c r="AE19" s="24"/>
      <c r="AJ19" s="24">
        <v>58</v>
      </c>
      <c r="AK19" s="1">
        <v>54</v>
      </c>
      <c r="AL19" s="1">
        <v>60</v>
      </c>
      <c r="AM19" s="1">
        <v>64</v>
      </c>
      <c r="AO19" s="24"/>
      <c r="AT19" s="17">
        <f t="shared" si="13"/>
        <v>58</v>
      </c>
      <c r="AU19" s="17">
        <f t="shared" si="14"/>
        <v>54</v>
      </c>
      <c r="AV19" s="17">
        <f t="shared" si="15"/>
        <v>60</v>
      </c>
      <c r="AW19" s="17">
        <f t="shared" si="16"/>
        <v>64</v>
      </c>
      <c r="AX19" s="18">
        <f t="shared" si="17"/>
        <v>0</v>
      </c>
      <c r="AY19" s="1">
        <v>40</v>
      </c>
      <c r="AZ19" s="86"/>
      <c r="BA19" s="1">
        <v>24</v>
      </c>
      <c r="BB19" s="86"/>
      <c r="BC19" s="24"/>
      <c r="BF19" s="1">
        <v>15</v>
      </c>
      <c r="BH19" s="24"/>
      <c r="BJ19" s="1">
        <v>1</v>
      </c>
      <c r="BM19" s="17">
        <f t="shared" si="18"/>
        <v>0</v>
      </c>
      <c r="BN19" s="17">
        <f t="shared" si="19"/>
        <v>0</v>
      </c>
      <c r="BO19" s="17">
        <f t="shared" si="20"/>
        <v>1</v>
      </c>
      <c r="BP19" s="17">
        <f t="shared" si="21"/>
        <v>15</v>
      </c>
      <c r="BQ19" s="19">
        <f t="shared" si="22"/>
        <v>0</v>
      </c>
      <c r="BR19" s="24">
        <v>2</v>
      </c>
      <c r="BS19" s="1">
        <v>6</v>
      </c>
      <c r="BU19" s="1">
        <v>4</v>
      </c>
      <c r="BV19" s="58"/>
      <c r="BW19" s="24"/>
      <c r="BY19" s="1">
        <v>1</v>
      </c>
      <c r="CB19" s="17">
        <f t="shared" si="23"/>
        <v>2</v>
      </c>
      <c r="CC19" s="17">
        <f t="shared" si="24"/>
        <v>6</v>
      </c>
      <c r="CD19" s="17">
        <f t="shared" si="25"/>
        <v>1</v>
      </c>
      <c r="CE19" s="17">
        <f t="shared" si="26"/>
        <v>4</v>
      </c>
      <c r="CF19" s="19">
        <f t="shared" si="27"/>
        <v>0</v>
      </c>
      <c r="CG19" s="17">
        <f t="shared" si="28"/>
        <v>60</v>
      </c>
      <c r="CH19" s="17">
        <f t="shared" si="29"/>
        <v>60</v>
      </c>
      <c r="CI19" s="17">
        <f t="shared" si="30"/>
        <v>62</v>
      </c>
      <c r="CJ19" s="17">
        <f t="shared" si="31"/>
        <v>83</v>
      </c>
      <c r="CK19" s="67">
        <f t="shared" si="32"/>
        <v>0</v>
      </c>
    </row>
    <row r="20" spans="1:98" ht="14" x14ac:dyDescent="0.15">
      <c r="A20" s="81" t="s">
        <v>75</v>
      </c>
      <c r="B20" s="1">
        <v>1</v>
      </c>
      <c r="C20" s="1">
        <v>1</v>
      </c>
      <c r="D20" s="1">
        <v>5</v>
      </c>
      <c r="E20" s="1">
        <v>10</v>
      </c>
      <c r="F20" s="1">
        <v>5</v>
      </c>
      <c r="H20" s="1" t="s">
        <v>6</v>
      </c>
      <c r="J20" s="1">
        <v>1</v>
      </c>
      <c r="K20" s="24">
        <v>2</v>
      </c>
      <c r="L20" s="1">
        <v>2</v>
      </c>
      <c r="M20" s="1">
        <v>3</v>
      </c>
      <c r="O20" s="33"/>
      <c r="P20" s="24">
        <v>1</v>
      </c>
      <c r="Q20" s="1">
        <v>1</v>
      </c>
      <c r="R20" s="1">
        <v>2</v>
      </c>
      <c r="T20" s="33"/>
      <c r="U20" s="17">
        <f t="shared" si="8"/>
        <v>3</v>
      </c>
      <c r="V20" s="17">
        <f t="shared" si="9"/>
        <v>3</v>
      </c>
      <c r="W20" s="17">
        <f t="shared" si="10"/>
        <v>5</v>
      </c>
      <c r="X20" s="17">
        <f t="shared" si="11"/>
        <v>0</v>
      </c>
      <c r="Y20" s="32">
        <f t="shared" si="12"/>
        <v>0</v>
      </c>
      <c r="Z20" s="24"/>
      <c r="AE20" s="24"/>
      <c r="AJ20" s="24"/>
      <c r="AO20" s="24"/>
      <c r="AT20" s="17">
        <f t="shared" si="13"/>
        <v>0</v>
      </c>
      <c r="AU20" s="17">
        <f t="shared" si="14"/>
        <v>0</v>
      </c>
      <c r="AV20" s="17">
        <f t="shared" si="15"/>
        <v>0</v>
      </c>
      <c r="AW20" s="17">
        <f t="shared" si="16"/>
        <v>0</v>
      </c>
      <c r="AX20" s="18">
        <f t="shared" si="17"/>
        <v>0</v>
      </c>
      <c r="BC20" s="24">
        <v>5</v>
      </c>
      <c r="BD20" s="1">
        <v>8</v>
      </c>
      <c r="BE20" s="1">
        <v>7</v>
      </c>
      <c r="BF20" s="1">
        <v>0</v>
      </c>
      <c r="BH20" s="24"/>
      <c r="BM20" s="17">
        <f t="shared" si="18"/>
        <v>5</v>
      </c>
      <c r="BN20" s="17">
        <f t="shared" si="19"/>
        <v>8</v>
      </c>
      <c r="BO20" s="17">
        <f t="shared" si="20"/>
        <v>7</v>
      </c>
      <c r="BP20" s="17">
        <f t="shared" si="21"/>
        <v>0</v>
      </c>
      <c r="BQ20" s="19">
        <f t="shared" si="22"/>
        <v>0</v>
      </c>
      <c r="BR20" s="24">
        <v>4</v>
      </c>
      <c r="BS20" s="1">
        <v>3</v>
      </c>
      <c r="BT20" s="1">
        <v>52</v>
      </c>
      <c r="BW20" s="24">
        <v>2</v>
      </c>
      <c r="BX20" s="1">
        <v>2</v>
      </c>
      <c r="CB20" s="17">
        <f t="shared" si="23"/>
        <v>6</v>
      </c>
      <c r="CC20" s="17">
        <f t="shared" si="24"/>
        <v>5</v>
      </c>
      <c r="CD20" s="17">
        <f t="shared" si="25"/>
        <v>52</v>
      </c>
      <c r="CE20" s="17">
        <f t="shared" si="26"/>
        <v>0</v>
      </c>
      <c r="CF20" s="19">
        <f t="shared" si="27"/>
        <v>0</v>
      </c>
      <c r="CG20" s="17">
        <f t="shared" si="28"/>
        <v>11</v>
      </c>
      <c r="CH20" s="17">
        <f t="shared" si="29"/>
        <v>13</v>
      </c>
      <c r="CI20" s="17">
        <f t="shared" si="30"/>
        <v>59</v>
      </c>
      <c r="CJ20" s="17">
        <f t="shared" si="31"/>
        <v>0</v>
      </c>
      <c r="CK20" s="67">
        <f t="shared" si="32"/>
        <v>0</v>
      </c>
    </row>
    <row r="21" spans="1:98" ht="14" x14ac:dyDescent="0.15">
      <c r="A21" s="23" t="s">
        <v>77</v>
      </c>
      <c r="B21" s="1" t="s">
        <v>6</v>
      </c>
      <c r="C21" s="1">
        <v>1</v>
      </c>
      <c r="D21" s="1">
        <v>20</v>
      </c>
      <c r="E21" s="1">
        <v>20</v>
      </c>
      <c r="F21" s="1">
        <v>20</v>
      </c>
      <c r="G21" s="3">
        <v>15</v>
      </c>
      <c r="H21" s="1" t="s">
        <v>6</v>
      </c>
      <c r="K21" s="24">
        <v>6</v>
      </c>
      <c r="O21" s="33"/>
      <c r="T21" s="33"/>
      <c r="U21" s="17">
        <f t="shared" si="8"/>
        <v>6</v>
      </c>
      <c r="V21" s="17">
        <f t="shared" si="9"/>
        <v>0</v>
      </c>
      <c r="W21" s="17">
        <f t="shared" si="10"/>
        <v>0</v>
      </c>
      <c r="X21" s="17">
        <f t="shared" si="11"/>
        <v>0</v>
      </c>
      <c r="Y21" s="32">
        <f t="shared" si="12"/>
        <v>0</v>
      </c>
      <c r="Z21" s="24"/>
      <c r="AE21" s="24"/>
      <c r="AJ21" s="24">
        <v>42</v>
      </c>
      <c r="AO21" s="24"/>
      <c r="AT21" s="17">
        <f t="shared" si="13"/>
        <v>42</v>
      </c>
      <c r="AU21" s="17">
        <f t="shared" si="14"/>
        <v>0</v>
      </c>
      <c r="AV21" s="17">
        <f t="shared" si="15"/>
        <v>0</v>
      </c>
      <c r="AW21" s="17">
        <f t="shared" si="16"/>
        <v>0</v>
      </c>
      <c r="AX21" s="18">
        <f t="shared" si="17"/>
        <v>0</v>
      </c>
      <c r="BC21" s="24">
        <v>1</v>
      </c>
      <c r="BH21" s="24"/>
      <c r="BM21" s="17">
        <f t="shared" si="18"/>
        <v>1</v>
      </c>
      <c r="BN21" s="17">
        <f t="shared" si="19"/>
        <v>0</v>
      </c>
      <c r="BO21" s="17">
        <f t="shared" si="20"/>
        <v>0</v>
      </c>
      <c r="BP21" s="17">
        <f t="shared" si="21"/>
        <v>0</v>
      </c>
      <c r="BQ21" s="19">
        <f t="shared" si="22"/>
        <v>0</v>
      </c>
      <c r="BR21" s="24"/>
      <c r="BW21" s="24"/>
      <c r="CB21" s="17">
        <f t="shared" si="23"/>
        <v>0</v>
      </c>
      <c r="CC21" s="17">
        <f t="shared" si="24"/>
        <v>0</v>
      </c>
      <c r="CD21" s="17">
        <f t="shared" si="25"/>
        <v>0</v>
      </c>
      <c r="CE21" s="17">
        <f t="shared" si="26"/>
        <v>0</v>
      </c>
      <c r="CF21" s="19">
        <f t="shared" si="27"/>
        <v>0</v>
      </c>
      <c r="CG21" s="17">
        <f t="shared" si="28"/>
        <v>43</v>
      </c>
      <c r="CH21" s="17">
        <f t="shared" si="29"/>
        <v>0</v>
      </c>
      <c r="CI21" s="17">
        <f t="shared" si="30"/>
        <v>0</v>
      </c>
      <c r="CJ21" s="17">
        <f t="shared" si="31"/>
        <v>0</v>
      </c>
      <c r="CK21" s="67">
        <f t="shared" si="32"/>
        <v>0</v>
      </c>
      <c r="CL21" s="76"/>
    </row>
    <row r="22" spans="1:98" ht="28" x14ac:dyDescent="0.15">
      <c r="A22" s="81" t="s">
        <v>78</v>
      </c>
      <c r="B22" s="1" t="s">
        <v>6</v>
      </c>
      <c r="C22" s="1">
        <v>1</v>
      </c>
      <c r="D22" s="1">
        <v>0</v>
      </c>
      <c r="H22" s="1">
        <v>1</v>
      </c>
      <c r="J22" s="1">
        <v>1</v>
      </c>
      <c r="L22" s="1">
        <v>5</v>
      </c>
      <c r="M22" s="1">
        <v>3</v>
      </c>
      <c r="O22" s="33"/>
      <c r="P22" s="22"/>
      <c r="Q22" s="1">
        <v>1</v>
      </c>
      <c r="T22" s="33"/>
      <c r="U22" s="17">
        <f t="shared" si="8"/>
        <v>0</v>
      </c>
      <c r="V22" s="17">
        <f t="shared" si="9"/>
        <v>6</v>
      </c>
      <c r="W22" s="17">
        <f t="shared" si="10"/>
        <v>3</v>
      </c>
      <c r="X22" s="17">
        <f t="shared" si="11"/>
        <v>0</v>
      </c>
      <c r="Y22" s="32">
        <f t="shared" si="12"/>
        <v>0</v>
      </c>
      <c r="Z22" s="22"/>
      <c r="AA22" s="1">
        <v>30</v>
      </c>
      <c r="AB22" s="1">
        <v>32</v>
      </c>
      <c r="AE22" s="22"/>
      <c r="AJ22" s="22"/>
      <c r="AN22" s="3">
        <v>7</v>
      </c>
      <c r="AO22" s="22"/>
      <c r="AT22" s="17">
        <f t="shared" si="13"/>
        <v>0</v>
      </c>
      <c r="AU22" s="17">
        <f t="shared" si="14"/>
        <v>30</v>
      </c>
      <c r="AV22" s="17">
        <f t="shared" si="15"/>
        <v>32</v>
      </c>
      <c r="AW22" s="17">
        <f t="shared" si="16"/>
        <v>0</v>
      </c>
      <c r="AX22" s="18">
        <f t="shared" si="17"/>
        <v>7</v>
      </c>
      <c r="AZ22" s="3">
        <v>20</v>
      </c>
      <c r="BC22" s="22"/>
      <c r="BD22" s="1">
        <v>10</v>
      </c>
      <c r="BE22" s="1">
        <v>12</v>
      </c>
      <c r="BG22" s="2">
        <v>7</v>
      </c>
      <c r="BH22" s="22"/>
      <c r="BL22" s="2">
        <v>3</v>
      </c>
      <c r="BM22" s="17">
        <f t="shared" si="18"/>
        <v>0</v>
      </c>
      <c r="BN22" s="17">
        <f t="shared" si="19"/>
        <v>10</v>
      </c>
      <c r="BO22" s="17">
        <f t="shared" si="20"/>
        <v>12</v>
      </c>
      <c r="BP22" s="17">
        <f t="shared" si="21"/>
        <v>0</v>
      </c>
      <c r="BQ22" s="19">
        <f t="shared" si="22"/>
        <v>10</v>
      </c>
      <c r="BR22" s="22"/>
      <c r="BS22" s="1">
        <v>1</v>
      </c>
      <c r="BW22" s="22"/>
      <c r="CB22" s="17">
        <f t="shared" si="23"/>
        <v>0</v>
      </c>
      <c r="CC22" s="17">
        <f t="shared" si="24"/>
        <v>1</v>
      </c>
      <c r="CD22" s="17">
        <f t="shared" si="25"/>
        <v>0</v>
      </c>
      <c r="CE22" s="17">
        <f t="shared" si="26"/>
        <v>0</v>
      </c>
      <c r="CF22" s="19">
        <f t="shared" si="27"/>
        <v>0</v>
      </c>
      <c r="CG22" s="17">
        <f t="shared" si="28"/>
        <v>0</v>
      </c>
      <c r="CH22" s="17">
        <f t="shared" si="29"/>
        <v>41</v>
      </c>
      <c r="CI22" s="17">
        <f t="shared" si="30"/>
        <v>44</v>
      </c>
      <c r="CJ22" s="17">
        <f t="shared" si="31"/>
        <v>0</v>
      </c>
      <c r="CK22" s="67">
        <f t="shared" si="32"/>
        <v>17</v>
      </c>
      <c r="CL22" s="70" t="s">
        <v>176</v>
      </c>
    </row>
    <row r="23" spans="1:98" ht="29" thickBot="1" x14ac:dyDescent="0.2">
      <c r="A23" s="84" t="s">
        <v>80</v>
      </c>
      <c r="B23" s="1" t="s">
        <v>6</v>
      </c>
      <c r="C23" s="1" t="s">
        <v>6</v>
      </c>
      <c r="D23" s="1">
        <v>0</v>
      </c>
      <c r="H23" s="1">
        <v>1</v>
      </c>
      <c r="K23" s="22"/>
      <c r="O23" s="33"/>
      <c r="T23" s="33">
        <v>1</v>
      </c>
      <c r="U23" s="17">
        <f t="shared" si="8"/>
        <v>0</v>
      </c>
      <c r="V23" s="17">
        <f t="shared" si="9"/>
        <v>0</v>
      </c>
      <c r="W23" s="17">
        <f t="shared" si="10"/>
        <v>0</v>
      </c>
      <c r="X23" s="17">
        <f t="shared" si="11"/>
        <v>0</v>
      </c>
      <c r="Y23" s="32">
        <f t="shared" si="12"/>
        <v>1</v>
      </c>
      <c r="Z23" s="22"/>
      <c r="AE23" s="22"/>
      <c r="AJ23" s="22"/>
      <c r="AO23" s="22"/>
      <c r="AT23" s="17">
        <f t="shared" si="13"/>
        <v>0</v>
      </c>
      <c r="AU23" s="17">
        <f t="shared" si="14"/>
        <v>0</v>
      </c>
      <c r="AV23" s="17">
        <f t="shared" si="15"/>
        <v>0</v>
      </c>
      <c r="AW23" s="17">
        <f t="shared" si="16"/>
        <v>0</v>
      </c>
      <c r="AX23" s="18">
        <f t="shared" si="17"/>
        <v>0</v>
      </c>
      <c r="AZ23" s="3">
        <v>6</v>
      </c>
      <c r="BC23" s="22"/>
      <c r="BH23" s="22"/>
      <c r="BM23" s="17">
        <f t="shared" si="18"/>
        <v>0</v>
      </c>
      <c r="BN23" s="17">
        <f t="shared" si="19"/>
        <v>0</v>
      </c>
      <c r="BO23" s="17">
        <f t="shared" si="20"/>
        <v>0</v>
      </c>
      <c r="BP23" s="17">
        <f t="shared" si="21"/>
        <v>0</v>
      </c>
      <c r="BQ23" s="19">
        <f t="shared" si="22"/>
        <v>0</v>
      </c>
      <c r="BR23" s="22"/>
      <c r="BW23" s="22"/>
      <c r="CB23" s="17">
        <f t="shared" si="23"/>
        <v>0</v>
      </c>
      <c r="CC23" s="17">
        <f t="shared" si="24"/>
        <v>0</v>
      </c>
      <c r="CD23" s="17">
        <f t="shared" si="25"/>
        <v>0</v>
      </c>
      <c r="CE23" s="17">
        <f t="shared" si="26"/>
        <v>0</v>
      </c>
      <c r="CF23" s="19">
        <f t="shared" si="27"/>
        <v>0</v>
      </c>
      <c r="CG23" s="17">
        <f t="shared" si="28"/>
        <v>0</v>
      </c>
      <c r="CH23" s="17">
        <f t="shared" si="29"/>
        <v>0</v>
      </c>
      <c r="CI23" s="17">
        <f t="shared" si="30"/>
        <v>0</v>
      </c>
      <c r="CJ23" s="17">
        <f t="shared" si="31"/>
        <v>0</v>
      </c>
      <c r="CK23" s="67">
        <f t="shared" si="32"/>
        <v>0</v>
      </c>
      <c r="CL23" s="80" t="s">
        <v>152</v>
      </c>
      <c r="CM23" s="71"/>
      <c r="CN23" s="59"/>
      <c r="CO23" s="59"/>
      <c r="CP23" s="59"/>
      <c r="CQ23" s="59"/>
      <c r="CR23" s="59"/>
      <c r="CS23" s="60"/>
    </row>
    <row r="24" spans="1:98" ht="43" thickBot="1" x14ac:dyDescent="0.2">
      <c r="A24" s="84" t="s">
        <v>81</v>
      </c>
      <c r="B24" s="1" t="s">
        <v>6</v>
      </c>
      <c r="C24" s="1">
        <v>1</v>
      </c>
      <c r="D24" s="1">
        <v>40</v>
      </c>
      <c r="E24" s="1">
        <v>40</v>
      </c>
      <c r="F24" s="1">
        <v>40</v>
      </c>
      <c r="G24" s="3">
        <v>20</v>
      </c>
      <c r="H24" s="1">
        <v>1</v>
      </c>
      <c r="K24" s="22"/>
      <c r="N24" s="1">
        <v>3</v>
      </c>
      <c r="O24" s="33">
        <v>2</v>
      </c>
      <c r="P24" s="22"/>
      <c r="S24" s="1">
        <v>1</v>
      </c>
      <c r="T24" s="33">
        <v>1</v>
      </c>
      <c r="U24" s="17">
        <f t="shared" si="8"/>
        <v>0</v>
      </c>
      <c r="V24" s="17">
        <f t="shared" si="9"/>
        <v>0</v>
      </c>
      <c r="W24" s="17">
        <f t="shared" si="10"/>
        <v>0</v>
      </c>
      <c r="X24" s="17">
        <f t="shared" si="11"/>
        <v>4</v>
      </c>
      <c r="Y24" s="32">
        <f t="shared" si="12"/>
        <v>3</v>
      </c>
      <c r="Z24" s="22"/>
      <c r="AC24" s="1">
        <v>25</v>
      </c>
      <c r="AD24" s="3">
        <v>9</v>
      </c>
      <c r="AE24" s="22"/>
      <c r="AJ24" s="22"/>
      <c r="AM24" s="1">
        <v>9</v>
      </c>
      <c r="AN24" s="3">
        <v>3</v>
      </c>
      <c r="AO24" s="22"/>
      <c r="AT24" s="17">
        <f t="shared" si="13"/>
        <v>0</v>
      </c>
      <c r="AU24" s="17">
        <f t="shared" si="14"/>
        <v>0</v>
      </c>
      <c r="AV24" s="17">
        <f t="shared" si="15"/>
        <v>0</v>
      </c>
      <c r="AW24" s="17">
        <f t="shared" si="16"/>
        <v>34</v>
      </c>
      <c r="AX24" s="18">
        <f t="shared" si="17"/>
        <v>12</v>
      </c>
      <c r="AY24" s="1">
        <v>3</v>
      </c>
      <c r="AZ24" s="3">
        <v>11</v>
      </c>
      <c r="BB24" s="3">
        <v>13</v>
      </c>
      <c r="BC24" s="22"/>
      <c r="BH24" s="22"/>
      <c r="BM24" s="17">
        <f t="shared" si="18"/>
        <v>0</v>
      </c>
      <c r="BN24" s="17">
        <f t="shared" si="19"/>
        <v>0</v>
      </c>
      <c r="BO24" s="17">
        <f t="shared" si="20"/>
        <v>0</v>
      </c>
      <c r="BP24" s="17">
        <f t="shared" si="21"/>
        <v>0</v>
      </c>
      <c r="BQ24" s="19">
        <f t="shared" si="22"/>
        <v>0</v>
      </c>
      <c r="BR24" s="22"/>
      <c r="BW24" s="22"/>
      <c r="CB24" s="17">
        <f t="shared" si="23"/>
        <v>0</v>
      </c>
      <c r="CC24" s="17">
        <f t="shared" si="24"/>
        <v>0</v>
      </c>
      <c r="CD24" s="17">
        <f t="shared" si="25"/>
        <v>0</v>
      </c>
      <c r="CE24" s="17">
        <f t="shared" si="26"/>
        <v>0</v>
      </c>
      <c r="CF24" s="19">
        <f t="shared" si="27"/>
        <v>0</v>
      </c>
      <c r="CG24" s="17">
        <f t="shared" si="28"/>
        <v>0</v>
      </c>
      <c r="CH24" s="17">
        <f t="shared" si="29"/>
        <v>0</v>
      </c>
      <c r="CI24" s="17">
        <f t="shared" si="30"/>
        <v>0</v>
      </c>
      <c r="CJ24" s="17">
        <f t="shared" si="31"/>
        <v>34</v>
      </c>
      <c r="CK24" s="67">
        <f t="shared" si="32"/>
        <v>12</v>
      </c>
      <c r="CL24" s="153" t="s">
        <v>153</v>
      </c>
      <c r="CM24" s="71"/>
      <c r="CN24" s="59"/>
      <c r="CO24" s="59"/>
      <c r="CP24" s="59"/>
      <c r="CQ24" s="59"/>
      <c r="CR24" s="59"/>
      <c r="CS24" s="60"/>
    </row>
    <row r="25" spans="1:98" ht="14" x14ac:dyDescent="0.15">
      <c r="A25" s="23" t="s">
        <v>82</v>
      </c>
      <c r="B25" s="1" t="s">
        <v>6</v>
      </c>
      <c r="C25" s="1" t="s">
        <v>6</v>
      </c>
      <c r="D25" s="1">
        <v>35</v>
      </c>
      <c r="E25" s="1">
        <v>20</v>
      </c>
      <c r="F25" s="1">
        <v>15</v>
      </c>
      <c r="G25" s="3">
        <v>20</v>
      </c>
      <c r="H25" s="1" t="s">
        <v>6</v>
      </c>
      <c r="O25" s="33"/>
      <c r="T25" s="33"/>
      <c r="U25" s="17">
        <f t="shared" si="8"/>
        <v>0</v>
      </c>
      <c r="V25" s="17">
        <f t="shared" si="9"/>
        <v>0</v>
      </c>
      <c r="W25" s="17">
        <f t="shared" si="10"/>
        <v>0</v>
      </c>
      <c r="X25" s="17">
        <f t="shared" si="11"/>
        <v>0</v>
      </c>
      <c r="Y25" s="32">
        <f t="shared" si="12"/>
        <v>0</v>
      </c>
      <c r="Z25" s="22"/>
      <c r="AE25" s="22"/>
      <c r="AJ25" s="22"/>
      <c r="AO25" s="22"/>
      <c r="AT25" s="17">
        <f t="shared" si="13"/>
        <v>0</v>
      </c>
      <c r="AU25" s="17">
        <f t="shared" si="14"/>
        <v>0</v>
      </c>
      <c r="AV25" s="17">
        <f t="shared" si="15"/>
        <v>0</v>
      </c>
      <c r="AW25" s="17">
        <f t="shared" si="16"/>
        <v>0</v>
      </c>
      <c r="AX25" s="18">
        <f t="shared" si="17"/>
        <v>0</v>
      </c>
      <c r="BC25" s="22"/>
      <c r="BH25" s="22"/>
      <c r="BM25" s="17">
        <f t="shared" si="18"/>
        <v>0</v>
      </c>
      <c r="BN25" s="17">
        <f t="shared" si="19"/>
        <v>0</v>
      </c>
      <c r="BO25" s="17">
        <f t="shared" si="20"/>
        <v>0</v>
      </c>
      <c r="BP25" s="17">
        <f t="shared" si="21"/>
        <v>0</v>
      </c>
      <c r="BQ25" s="19">
        <f t="shared" si="22"/>
        <v>0</v>
      </c>
      <c r="BR25" s="22"/>
      <c r="BW25" s="22"/>
      <c r="CB25" s="17">
        <f t="shared" si="23"/>
        <v>0</v>
      </c>
      <c r="CC25" s="17">
        <f t="shared" si="24"/>
        <v>0</v>
      </c>
      <c r="CD25" s="17">
        <f t="shared" si="25"/>
        <v>0</v>
      </c>
      <c r="CE25" s="17">
        <f t="shared" si="26"/>
        <v>0</v>
      </c>
      <c r="CF25" s="19">
        <f t="shared" si="27"/>
        <v>0</v>
      </c>
      <c r="CG25" s="17">
        <f t="shared" si="28"/>
        <v>0</v>
      </c>
      <c r="CH25" s="17">
        <f t="shared" si="29"/>
        <v>0</v>
      </c>
      <c r="CI25" s="17">
        <f t="shared" si="30"/>
        <v>0</v>
      </c>
      <c r="CJ25" s="17">
        <f t="shared" si="31"/>
        <v>0</v>
      </c>
      <c r="CK25" s="67">
        <f t="shared" si="32"/>
        <v>0</v>
      </c>
      <c r="CL25" s="76"/>
    </row>
    <row r="26" spans="1:98" ht="43" thickBot="1" x14ac:dyDescent="0.2">
      <c r="A26" s="25" t="s">
        <v>2</v>
      </c>
      <c r="B26" s="1">
        <v>1</v>
      </c>
      <c r="C26" s="1" t="s">
        <v>6</v>
      </c>
      <c r="D26" s="1">
        <v>45</v>
      </c>
      <c r="E26" s="1">
        <v>55</v>
      </c>
      <c r="F26" s="1">
        <v>50</v>
      </c>
      <c r="G26" s="3">
        <v>65</v>
      </c>
      <c r="H26" s="1">
        <v>1</v>
      </c>
      <c r="I26" s="1">
        <v>1</v>
      </c>
      <c r="J26" s="1">
        <v>1</v>
      </c>
      <c r="K26" s="20">
        <v>5</v>
      </c>
      <c r="L26" s="1">
        <v>5</v>
      </c>
      <c r="M26" s="1">
        <v>6</v>
      </c>
      <c r="O26" s="33"/>
      <c r="P26" s="24">
        <v>1</v>
      </c>
      <c r="Q26" s="1">
        <v>2</v>
      </c>
      <c r="T26" s="33"/>
      <c r="U26" s="17">
        <f t="shared" si="8"/>
        <v>6</v>
      </c>
      <c r="V26" s="17">
        <f t="shared" si="9"/>
        <v>7</v>
      </c>
      <c r="W26" s="17">
        <f t="shared" si="10"/>
        <v>6</v>
      </c>
      <c r="X26" s="17">
        <f t="shared" si="11"/>
        <v>0</v>
      </c>
      <c r="Y26" s="32">
        <f t="shared" si="12"/>
        <v>0</v>
      </c>
      <c r="Z26" s="24"/>
      <c r="AE26" s="24"/>
      <c r="AJ26" s="24"/>
      <c r="AO26" s="24"/>
      <c r="AT26" s="17">
        <f t="shared" si="13"/>
        <v>0</v>
      </c>
      <c r="AU26" s="17">
        <f t="shared" si="14"/>
        <v>0</v>
      </c>
      <c r="AV26" s="17">
        <f t="shared" si="15"/>
        <v>0</v>
      </c>
      <c r="AW26" s="17">
        <f t="shared" si="16"/>
        <v>0</v>
      </c>
      <c r="AX26" s="18">
        <f t="shared" si="17"/>
        <v>0</v>
      </c>
      <c r="AZ26" s="3">
        <v>1</v>
      </c>
      <c r="BB26" s="3">
        <v>1</v>
      </c>
      <c r="BC26" s="24">
        <v>36</v>
      </c>
      <c r="BD26" s="1">
        <v>32</v>
      </c>
      <c r="BE26" s="1">
        <v>34</v>
      </c>
      <c r="BF26" s="1">
        <v>51</v>
      </c>
      <c r="BG26" s="2">
        <v>55</v>
      </c>
      <c r="BH26" s="24">
        <v>1</v>
      </c>
      <c r="BI26" s="1">
        <v>1</v>
      </c>
      <c r="BJ26" s="1">
        <v>2</v>
      </c>
      <c r="BK26" s="1">
        <v>6</v>
      </c>
      <c r="BL26" s="2">
        <v>5</v>
      </c>
      <c r="BM26" s="17">
        <f t="shared" si="18"/>
        <v>37</v>
      </c>
      <c r="BN26" s="17">
        <f t="shared" si="19"/>
        <v>33</v>
      </c>
      <c r="BO26" s="17">
        <f t="shared" si="20"/>
        <v>36</v>
      </c>
      <c r="BP26" s="17">
        <f t="shared" si="21"/>
        <v>57</v>
      </c>
      <c r="BQ26" s="19">
        <f t="shared" si="22"/>
        <v>60</v>
      </c>
      <c r="BR26" s="24">
        <v>40</v>
      </c>
      <c r="BS26" s="1">
        <v>27</v>
      </c>
      <c r="BT26" s="1">
        <v>20</v>
      </c>
      <c r="BU26" s="1">
        <v>20</v>
      </c>
      <c r="BV26" s="2">
        <v>20</v>
      </c>
      <c r="BW26" s="24"/>
      <c r="BX26" s="1">
        <v>3</v>
      </c>
      <c r="BY26" s="1">
        <v>3</v>
      </c>
      <c r="BZ26" s="1">
        <v>3</v>
      </c>
      <c r="CA26" s="2">
        <v>2</v>
      </c>
      <c r="CB26" s="17">
        <f t="shared" si="23"/>
        <v>40</v>
      </c>
      <c r="CC26" s="17">
        <f t="shared" si="24"/>
        <v>30</v>
      </c>
      <c r="CD26" s="17">
        <f t="shared" si="25"/>
        <v>23</v>
      </c>
      <c r="CE26" s="17">
        <f t="shared" si="26"/>
        <v>23</v>
      </c>
      <c r="CF26" s="19">
        <f t="shared" si="27"/>
        <v>22</v>
      </c>
      <c r="CG26" s="17">
        <f t="shared" si="28"/>
        <v>77</v>
      </c>
      <c r="CH26" s="17">
        <f t="shared" si="29"/>
        <v>63</v>
      </c>
      <c r="CI26" s="17">
        <f t="shared" si="30"/>
        <v>59</v>
      </c>
      <c r="CJ26" s="17">
        <f t="shared" si="31"/>
        <v>80</v>
      </c>
      <c r="CK26" s="67">
        <f t="shared" si="32"/>
        <v>82</v>
      </c>
      <c r="CL26" s="80" t="s">
        <v>177</v>
      </c>
      <c r="CM26" s="71"/>
      <c r="CN26" s="59"/>
      <c r="CO26" s="59"/>
      <c r="CP26" s="59"/>
      <c r="CQ26" s="59"/>
      <c r="CR26" s="59"/>
      <c r="CS26" s="60"/>
    </row>
    <row r="27" spans="1:98" ht="14" x14ac:dyDescent="0.15">
      <c r="A27" s="82" t="s">
        <v>83</v>
      </c>
      <c r="B27" s="1" t="s">
        <v>6</v>
      </c>
      <c r="C27" s="1">
        <v>1</v>
      </c>
      <c r="D27" s="1">
        <v>5</v>
      </c>
      <c r="E27" s="1">
        <v>5</v>
      </c>
      <c r="F27" s="1">
        <v>5</v>
      </c>
      <c r="G27" s="3">
        <v>10</v>
      </c>
      <c r="H27" s="1" t="s">
        <v>6</v>
      </c>
      <c r="J27" s="1">
        <v>1</v>
      </c>
      <c r="K27" s="22"/>
      <c r="L27" s="1">
        <v>2</v>
      </c>
      <c r="M27" s="1">
        <v>5</v>
      </c>
      <c r="N27" s="1">
        <v>2</v>
      </c>
      <c r="O27" s="33"/>
      <c r="P27" s="22"/>
      <c r="R27" s="1">
        <v>2</v>
      </c>
      <c r="S27" s="1">
        <v>1</v>
      </c>
      <c r="T27" s="33"/>
      <c r="U27" s="17">
        <f t="shared" si="8"/>
        <v>0</v>
      </c>
      <c r="V27" s="17">
        <f t="shared" si="9"/>
        <v>2</v>
      </c>
      <c r="W27" s="17">
        <f t="shared" si="10"/>
        <v>7</v>
      </c>
      <c r="X27" s="17">
        <f t="shared" si="11"/>
        <v>3</v>
      </c>
      <c r="Y27" s="32">
        <f t="shared" si="12"/>
        <v>0</v>
      </c>
      <c r="Z27" s="22"/>
      <c r="AE27" s="22"/>
      <c r="AJ27" s="22"/>
      <c r="AL27" s="1">
        <v>17</v>
      </c>
      <c r="AM27" s="1">
        <v>6</v>
      </c>
      <c r="AO27" s="22"/>
      <c r="AT27" s="17">
        <f t="shared" si="13"/>
        <v>0</v>
      </c>
      <c r="AU27" s="17">
        <f t="shared" si="14"/>
        <v>0</v>
      </c>
      <c r="AV27" s="17">
        <f t="shared" si="15"/>
        <v>17</v>
      </c>
      <c r="AW27" s="17">
        <f t="shared" si="16"/>
        <v>6</v>
      </c>
      <c r="AX27" s="18">
        <f t="shared" si="17"/>
        <v>0</v>
      </c>
      <c r="AY27" s="1">
        <v>34</v>
      </c>
      <c r="AZ27" s="86"/>
      <c r="BA27" s="1">
        <v>39</v>
      </c>
      <c r="BB27" s="86"/>
      <c r="BC27" s="22"/>
      <c r="BH27" s="22"/>
      <c r="BM27" s="17">
        <f t="shared" si="18"/>
        <v>0</v>
      </c>
      <c r="BN27" s="17">
        <f t="shared" si="19"/>
        <v>0</v>
      </c>
      <c r="BO27" s="17">
        <f t="shared" si="20"/>
        <v>0</v>
      </c>
      <c r="BP27" s="17">
        <f t="shared" si="21"/>
        <v>0</v>
      </c>
      <c r="BQ27" s="19">
        <f t="shared" si="22"/>
        <v>0</v>
      </c>
      <c r="BR27" s="22"/>
      <c r="BT27" s="1">
        <v>1</v>
      </c>
      <c r="BU27" s="1">
        <v>2</v>
      </c>
      <c r="BW27" s="22"/>
      <c r="CB27" s="17">
        <f t="shared" si="23"/>
        <v>0</v>
      </c>
      <c r="CC27" s="17">
        <f t="shared" si="24"/>
        <v>0</v>
      </c>
      <c r="CD27" s="17">
        <f t="shared" si="25"/>
        <v>1</v>
      </c>
      <c r="CE27" s="17">
        <f t="shared" si="26"/>
        <v>2</v>
      </c>
      <c r="CF27" s="19">
        <f t="shared" si="27"/>
        <v>0</v>
      </c>
      <c r="CG27" s="17">
        <f t="shared" si="28"/>
        <v>0</v>
      </c>
      <c r="CH27" s="17">
        <f t="shared" si="29"/>
        <v>0</v>
      </c>
      <c r="CI27" s="17">
        <f t="shared" si="30"/>
        <v>18</v>
      </c>
      <c r="CJ27" s="17">
        <f t="shared" si="31"/>
        <v>8</v>
      </c>
      <c r="CK27" s="67">
        <f t="shared" si="32"/>
        <v>0</v>
      </c>
      <c r="CL27" s="76"/>
      <c r="CM27" s="27"/>
      <c r="CN27" s="27"/>
      <c r="CO27" s="27"/>
      <c r="CP27" s="27"/>
      <c r="CQ27" s="27"/>
      <c r="CR27" s="27"/>
      <c r="CS27" s="27"/>
      <c r="CT27" s="27"/>
    </row>
    <row r="28" spans="1:98" ht="14" x14ac:dyDescent="0.15">
      <c r="A28" s="84" t="s">
        <v>84</v>
      </c>
      <c r="B28" s="1" t="s">
        <v>6</v>
      </c>
      <c r="C28" s="1">
        <v>1</v>
      </c>
      <c r="D28" s="1">
        <v>125</v>
      </c>
      <c r="E28" s="1">
        <v>120</v>
      </c>
      <c r="F28" s="1">
        <v>90</v>
      </c>
      <c r="G28" s="3">
        <v>85</v>
      </c>
      <c r="H28" s="1">
        <v>1</v>
      </c>
      <c r="K28" s="26"/>
      <c r="N28" s="1">
        <v>8</v>
      </c>
      <c r="O28" s="33">
        <v>6</v>
      </c>
      <c r="P28" s="22"/>
      <c r="T28" s="33">
        <v>4</v>
      </c>
      <c r="U28" s="17">
        <f t="shared" si="8"/>
        <v>0</v>
      </c>
      <c r="V28" s="17">
        <f t="shared" si="9"/>
        <v>0</v>
      </c>
      <c r="W28" s="17">
        <f t="shared" si="10"/>
        <v>0</v>
      </c>
      <c r="X28" s="17">
        <f t="shared" si="11"/>
        <v>8</v>
      </c>
      <c r="Y28" s="32">
        <f t="shared" si="12"/>
        <v>10</v>
      </c>
      <c r="Z28" s="22"/>
      <c r="AC28" s="1">
        <v>7</v>
      </c>
      <c r="AD28" s="3">
        <v>2</v>
      </c>
      <c r="AE28" s="22"/>
      <c r="AJ28" s="22"/>
      <c r="AM28" s="1">
        <v>42</v>
      </c>
      <c r="AN28" s="3">
        <v>26</v>
      </c>
      <c r="AO28" s="69">
        <v>0</v>
      </c>
      <c r="AT28" s="17">
        <f t="shared" si="13"/>
        <v>0</v>
      </c>
      <c r="AU28" s="17">
        <f t="shared" si="14"/>
        <v>0</v>
      </c>
      <c r="AV28" s="17">
        <f t="shared" si="15"/>
        <v>0</v>
      </c>
      <c r="AW28" s="17">
        <f t="shared" si="16"/>
        <v>49</v>
      </c>
      <c r="AX28" s="18">
        <f t="shared" si="17"/>
        <v>28</v>
      </c>
      <c r="AY28" s="1">
        <v>53</v>
      </c>
      <c r="AZ28" s="3">
        <v>31</v>
      </c>
      <c r="BC28" s="22"/>
      <c r="BH28" s="22"/>
      <c r="BM28" s="17">
        <f t="shared" si="18"/>
        <v>0</v>
      </c>
      <c r="BN28" s="17">
        <f t="shared" si="19"/>
        <v>0</v>
      </c>
      <c r="BO28" s="17">
        <f t="shared" si="20"/>
        <v>0</v>
      </c>
      <c r="BP28" s="17">
        <f t="shared" si="21"/>
        <v>0</v>
      </c>
      <c r="BQ28" s="19">
        <f t="shared" si="22"/>
        <v>0</v>
      </c>
      <c r="BR28" s="22"/>
      <c r="BU28" s="1">
        <v>16</v>
      </c>
      <c r="BV28" s="2">
        <v>14</v>
      </c>
      <c r="BW28" s="22"/>
      <c r="CA28" s="2">
        <v>1</v>
      </c>
      <c r="CB28" s="17">
        <f t="shared" si="23"/>
        <v>0</v>
      </c>
      <c r="CC28" s="17">
        <f t="shared" si="24"/>
        <v>0</v>
      </c>
      <c r="CD28" s="17">
        <f t="shared" si="25"/>
        <v>0</v>
      </c>
      <c r="CE28" s="17">
        <f t="shared" si="26"/>
        <v>16</v>
      </c>
      <c r="CF28" s="19">
        <f t="shared" si="27"/>
        <v>15</v>
      </c>
      <c r="CG28" s="17">
        <f t="shared" si="28"/>
        <v>0</v>
      </c>
      <c r="CH28" s="17">
        <f t="shared" si="29"/>
        <v>0</v>
      </c>
      <c r="CI28" s="17">
        <f t="shared" si="30"/>
        <v>0</v>
      </c>
      <c r="CJ28" s="17">
        <f t="shared" si="31"/>
        <v>65</v>
      </c>
      <c r="CK28" s="67">
        <f t="shared" si="32"/>
        <v>43</v>
      </c>
      <c r="CL28" s="76"/>
    </row>
    <row r="29" spans="1:98" ht="14" x14ac:dyDescent="0.15">
      <c r="A29" s="84" t="s">
        <v>85</v>
      </c>
      <c r="B29" s="1" t="s">
        <v>6</v>
      </c>
      <c r="C29" s="1">
        <v>1</v>
      </c>
      <c r="D29" s="1">
        <v>15</v>
      </c>
      <c r="E29" s="1">
        <v>20</v>
      </c>
      <c r="F29" s="1">
        <v>35</v>
      </c>
      <c r="G29" s="3">
        <v>40</v>
      </c>
      <c r="H29" s="1">
        <v>1</v>
      </c>
      <c r="K29" s="24">
        <v>1</v>
      </c>
      <c r="N29" s="1">
        <v>5</v>
      </c>
      <c r="O29" s="33">
        <v>6</v>
      </c>
      <c r="P29" s="24">
        <v>1</v>
      </c>
      <c r="S29" s="1">
        <v>3</v>
      </c>
      <c r="T29" s="33">
        <v>1</v>
      </c>
      <c r="U29" s="17">
        <f t="shared" si="8"/>
        <v>2</v>
      </c>
      <c r="V29" s="17">
        <f t="shared" si="9"/>
        <v>0</v>
      </c>
      <c r="W29" s="17">
        <f t="shared" si="10"/>
        <v>0</v>
      </c>
      <c r="X29" s="17">
        <f t="shared" si="11"/>
        <v>8</v>
      </c>
      <c r="Y29" s="32">
        <f t="shared" si="12"/>
        <v>7</v>
      </c>
      <c r="Z29" s="24"/>
      <c r="AE29" s="24"/>
      <c r="AJ29" s="24">
        <v>56</v>
      </c>
      <c r="AM29" s="1">
        <v>68</v>
      </c>
      <c r="AN29" s="3">
        <v>47</v>
      </c>
      <c r="AO29" s="24"/>
      <c r="AT29" s="17">
        <f t="shared" si="13"/>
        <v>56</v>
      </c>
      <c r="AU29" s="17">
        <f t="shared" si="14"/>
        <v>0</v>
      </c>
      <c r="AV29" s="17">
        <f t="shared" si="15"/>
        <v>0</v>
      </c>
      <c r="AW29" s="17">
        <f t="shared" si="16"/>
        <v>68</v>
      </c>
      <c r="AX29" s="18">
        <f t="shared" si="17"/>
        <v>47</v>
      </c>
      <c r="AY29" s="1">
        <v>26</v>
      </c>
      <c r="AZ29" s="3">
        <v>11</v>
      </c>
      <c r="BA29" s="1">
        <v>8</v>
      </c>
      <c r="BB29" s="86"/>
      <c r="BC29" s="24"/>
      <c r="BF29" s="1">
        <v>6</v>
      </c>
      <c r="BG29" s="2">
        <v>3</v>
      </c>
      <c r="BH29" s="24"/>
      <c r="BM29" s="17">
        <f t="shared" si="18"/>
        <v>0</v>
      </c>
      <c r="BN29" s="17">
        <f t="shared" si="19"/>
        <v>0</v>
      </c>
      <c r="BO29" s="17">
        <f t="shared" si="20"/>
        <v>0</v>
      </c>
      <c r="BP29" s="17">
        <f t="shared" si="21"/>
        <v>6</v>
      </c>
      <c r="BQ29" s="19">
        <f t="shared" si="22"/>
        <v>3</v>
      </c>
      <c r="BR29" s="24"/>
      <c r="BU29" s="1">
        <v>4</v>
      </c>
      <c r="BV29" s="2">
        <v>4</v>
      </c>
      <c r="BW29" s="24"/>
      <c r="CB29" s="17">
        <f t="shared" si="23"/>
        <v>0</v>
      </c>
      <c r="CC29" s="17">
        <f t="shared" si="24"/>
        <v>0</v>
      </c>
      <c r="CD29" s="17">
        <f t="shared" si="25"/>
        <v>0</v>
      </c>
      <c r="CE29" s="17">
        <f t="shared" si="26"/>
        <v>4</v>
      </c>
      <c r="CF29" s="19">
        <f t="shared" si="27"/>
        <v>4</v>
      </c>
      <c r="CG29" s="17">
        <f t="shared" si="28"/>
        <v>56</v>
      </c>
      <c r="CH29" s="17">
        <f t="shared" si="29"/>
        <v>0</v>
      </c>
      <c r="CI29" s="17">
        <f t="shared" si="30"/>
        <v>0</v>
      </c>
      <c r="CJ29" s="17">
        <f t="shared" si="31"/>
        <v>78</v>
      </c>
      <c r="CK29" s="67">
        <f t="shared" si="32"/>
        <v>54</v>
      </c>
      <c r="CL29" s="76"/>
    </row>
    <row r="30" spans="1:98" ht="42" x14ac:dyDescent="0.15">
      <c r="A30" s="1" t="s">
        <v>3</v>
      </c>
      <c r="B30" s="1" t="s">
        <v>6</v>
      </c>
      <c r="C30" s="1">
        <v>1</v>
      </c>
      <c r="D30" s="1">
        <v>0</v>
      </c>
      <c r="F30" s="1">
        <v>10</v>
      </c>
      <c r="G30" s="3">
        <v>20</v>
      </c>
      <c r="H30" s="1" t="s">
        <v>6</v>
      </c>
      <c r="K30" s="20">
        <v>3</v>
      </c>
      <c r="M30" s="1">
        <v>3</v>
      </c>
      <c r="O30" s="33"/>
      <c r="P30" s="24">
        <v>1</v>
      </c>
      <c r="R30" s="1">
        <v>1</v>
      </c>
      <c r="T30" s="33"/>
      <c r="U30" s="17">
        <f t="shared" si="8"/>
        <v>4</v>
      </c>
      <c r="V30" s="17">
        <f t="shared" si="9"/>
        <v>0</v>
      </c>
      <c r="W30" s="17">
        <f t="shared" si="10"/>
        <v>4</v>
      </c>
      <c r="X30" s="17">
        <f t="shared" si="11"/>
        <v>0</v>
      </c>
      <c r="Y30" s="32">
        <f t="shared" si="12"/>
        <v>0</v>
      </c>
      <c r="Z30" s="24"/>
      <c r="AE30" s="24"/>
      <c r="AJ30" s="24"/>
      <c r="AL30" s="1">
        <v>13</v>
      </c>
      <c r="AO30" s="24"/>
      <c r="AT30" s="17">
        <f t="shared" si="13"/>
        <v>0</v>
      </c>
      <c r="AU30" s="17">
        <f t="shared" si="14"/>
        <v>0</v>
      </c>
      <c r="AV30" s="17">
        <f t="shared" si="15"/>
        <v>13</v>
      </c>
      <c r="AW30" s="17">
        <f t="shared" si="16"/>
        <v>0</v>
      </c>
      <c r="AX30" s="18">
        <f t="shared" si="17"/>
        <v>0</v>
      </c>
      <c r="BC30" s="24"/>
      <c r="BH30" s="24"/>
      <c r="BM30" s="17">
        <f t="shared" si="18"/>
        <v>0</v>
      </c>
      <c r="BN30" s="17">
        <f t="shared" si="19"/>
        <v>0</v>
      </c>
      <c r="BO30" s="17">
        <f t="shared" si="20"/>
        <v>0</v>
      </c>
      <c r="BP30" s="17">
        <f t="shared" si="21"/>
        <v>0</v>
      </c>
      <c r="BQ30" s="19">
        <f t="shared" si="22"/>
        <v>0</v>
      </c>
      <c r="BR30" s="24"/>
      <c r="BW30" s="24"/>
      <c r="CB30" s="17">
        <f t="shared" si="23"/>
        <v>0</v>
      </c>
      <c r="CC30" s="17">
        <f t="shared" si="24"/>
        <v>0</v>
      </c>
      <c r="CD30" s="17">
        <f t="shared" si="25"/>
        <v>0</v>
      </c>
      <c r="CE30" s="17">
        <f t="shared" si="26"/>
        <v>0</v>
      </c>
      <c r="CF30" s="19">
        <f t="shared" si="27"/>
        <v>0</v>
      </c>
      <c r="CG30" s="17">
        <f t="shared" si="28"/>
        <v>0</v>
      </c>
      <c r="CH30" s="17">
        <f t="shared" si="29"/>
        <v>0</v>
      </c>
      <c r="CI30" s="17">
        <f t="shared" si="30"/>
        <v>13</v>
      </c>
      <c r="CJ30" s="17">
        <f t="shared" si="31"/>
        <v>0</v>
      </c>
      <c r="CK30" s="67">
        <f t="shared" si="32"/>
        <v>0</v>
      </c>
      <c r="CL30" s="76"/>
    </row>
    <row r="31" spans="1:98" ht="14" x14ac:dyDescent="0.15">
      <c r="A31" s="23" t="s">
        <v>87</v>
      </c>
      <c r="B31" s="1" t="s">
        <v>6</v>
      </c>
      <c r="C31" s="1">
        <v>1</v>
      </c>
      <c r="D31" s="1">
        <v>85</v>
      </c>
      <c r="E31" s="1">
        <v>85</v>
      </c>
      <c r="F31" s="1">
        <v>90</v>
      </c>
      <c r="G31" s="3">
        <v>90</v>
      </c>
      <c r="H31" s="1" t="s">
        <v>6</v>
      </c>
      <c r="K31" s="24">
        <v>6</v>
      </c>
      <c r="N31" s="1">
        <v>7</v>
      </c>
      <c r="O31" s="33"/>
      <c r="P31" s="24">
        <v>1</v>
      </c>
      <c r="S31" s="1">
        <v>1</v>
      </c>
      <c r="T31" s="33"/>
      <c r="U31" s="17">
        <f t="shared" si="8"/>
        <v>7</v>
      </c>
      <c r="V31" s="17">
        <f t="shared" si="9"/>
        <v>0</v>
      </c>
      <c r="W31" s="17">
        <f t="shared" si="10"/>
        <v>0</v>
      </c>
      <c r="X31" s="17">
        <f t="shared" si="11"/>
        <v>8</v>
      </c>
      <c r="Y31" s="32">
        <f t="shared" si="12"/>
        <v>0</v>
      </c>
      <c r="Z31" s="24">
        <v>25</v>
      </c>
      <c r="AC31" s="1">
        <v>26</v>
      </c>
      <c r="AE31" s="24"/>
      <c r="AJ31" s="24">
        <v>75</v>
      </c>
      <c r="AM31" s="1">
        <v>123</v>
      </c>
      <c r="AO31" s="24"/>
      <c r="AT31" s="17">
        <f t="shared" si="13"/>
        <v>100</v>
      </c>
      <c r="AU31" s="17">
        <f t="shared" si="14"/>
        <v>0</v>
      </c>
      <c r="AV31" s="17">
        <f t="shared" si="15"/>
        <v>0</v>
      </c>
      <c r="AW31" s="17">
        <f t="shared" si="16"/>
        <v>149</v>
      </c>
      <c r="AX31" s="18">
        <f t="shared" si="17"/>
        <v>0</v>
      </c>
      <c r="AY31" s="1">
        <v>40</v>
      </c>
      <c r="AZ31" s="86"/>
      <c r="BC31" s="24"/>
      <c r="BH31" s="24"/>
      <c r="BM31" s="17">
        <f t="shared" si="18"/>
        <v>0</v>
      </c>
      <c r="BN31" s="17">
        <f t="shared" si="19"/>
        <v>0</v>
      </c>
      <c r="BO31" s="17">
        <f t="shared" si="20"/>
        <v>0</v>
      </c>
      <c r="BP31" s="17">
        <f t="shared" si="21"/>
        <v>0</v>
      </c>
      <c r="BQ31" s="19">
        <f t="shared" si="22"/>
        <v>0</v>
      </c>
      <c r="BR31" s="24">
        <v>3</v>
      </c>
      <c r="BU31" s="1">
        <v>2</v>
      </c>
      <c r="BV31" s="58"/>
      <c r="BW31" s="24"/>
      <c r="CB31" s="17">
        <f t="shared" si="23"/>
        <v>3</v>
      </c>
      <c r="CC31" s="17">
        <f t="shared" si="24"/>
        <v>0</v>
      </c>
      <c r="CD31" s="17">
        <f t="shared" si="25"/>
        <v>0</v>
      </c>
      <c r="CE31" s="17">
        <f t="shared" si="26"/>
        <v>2</v>
      </c>
      <c r="CF31" s="19">
        <f t="shared" si="27"/>
        <v>0</v>
      </c>
      <c r="CG31" s="17">
        <f t="shared" si="28"/>
        <v>103</v>
      </c>
      <c r="CH31" s="17">
        <f t="shared" si="29"/>
        <v>0</v>
      </c>
      <c r="CI31" s="17">
        <f t="shared" si="30"/>
        <v>0</v>
      </c>
      <c r="CJ31" s="17">
        <f t="shared" si="31"/>
        <v>151</v>
      </c>
      <c r="CK31" s="67">
        <f t="shared" si="32"/>
        <v>0</v>
      </c>
      <c r="CL31" s="76"/>
    </row>
    <row r="32" spans="1:98" ht="28" x14ac:dyDescent="0.15">
      <c r="A32" s="1" t="s">
        <v>4</v>
      </c>
      <c r="B32" s="1" t="s">
        <v>6</v>
      </c>
      <c r="C32" s="1" t="s">
        <v>6</v>
      </c>
      <c r="D32" s="1">
        <v>5</v>
      </c>
      <c r="E32" s="1">
        <v>10</v>
      </c>
      <c r="F32" s="1">
        <v>10</v>
      </c>
      <c r="G32" s="3">
        <v>10</v>
      </c>
      <c r="H32" s="1" t="s">
        <v>6</v>
      </c>
      <c r="K32" s="22"/>
      <c r="L32" s="1">
        <v>1</v>
      </c>
      <c r="N32" s="1">
        <v>1</v>
      </c>
      <c r="O32" s="33"/>
      <c r="P32" s="22"/>
      <c r="Q32" s="1">
        <v>2</v>
      </c>
      <c r="T32" s="33"/>
      <c r="U32" s="17">
        <f t="shared" si="8"/>
        <v>0</v>
      </c>
      <c r="V32" s="17">
        <f t="shared" si="9"/>
        <v>3</v>
      </c>
      <c r="W32" s="17">
        <f t="shared" si="10"/>
        <v>0</v>
      </c>
      <c r="X32" s="17">
        <f t="shared" si="11"/>
        <v>1</v>
      </c>
      <c r="Y32" s="32">
        <f t="shared" si="12"/>
        <v>0</v>
      </c>
      <c r="Z32" s="22"/>
      <c r="AE32" s="22"/>
      <c r="AJ32" s="22"/>
      <c r="AK32" s="1">
        <v>35</v>
      </c>
      <c r="AM32" s="1">
        <v>30</v>
      </c>
      <c r="AO32" s="22">
        <v>0</v>
      </c>
      <c r="AT32" s="17">
        <f t="shared" si="13"/>
        <v>0</v>
      </c>
      <c r="AU32" s="17">
        <f t="shared" si="14"/>
        <v>35</v>
      </c>
      <c r="AV32" s="17">
        <f t="shared" si="15"/>
        <v>0</v>
      </c>
      <c r="AW32" s="17">
        <f t="shared" si="16"/>
        <v>30</v>
      </c>
      <c r="AX32" s="18">
        <f t="shared" si="17"/>
        <v>0</v>
      </c>
      <c r="AY32" s="1">
        <v>70</v>
      </c>
      <c r="AZ32" s="86"/>
      <c r="BC32" s="22"/>
      <c r="BH32" s="22"/>
      <c r="BK32" s="1">
        <v>4</v>
      </c>
      <c r="BM32" s="17">
        <f t="shared" si="18"/>
        <v>0</v>
      </c>
      <c r="BN32" s="17">
        <f t="shared" si="19"/>
        <v>0</v>
      </c>
      <c r="BO32" s="17">
        <f t="shared" si="20"/>
        <v>0</v>
      </c>
      <c r="BP32" s="17">
        <f t="shared" si="21"/>
        <v>4</v>
      </c>
      <c r="BQ32" s="19">
        <f t="shared" si="22"/>
        <v>0</v>
      </c>
      <c r="BR32" s="22"/>
      <c r="BW32" s="22"/>
      <c r="CB32" s="17">
        <f t="shared" si="23"/>
        <v>0</v>
      </c>
      <c r="CC32" s="17">
        <f t="shared" si="24"/>
        <v>0</v>
      </c>
      <c r="CD32" s="17">
        <f t="shared" si="25"/>
        <v>0</v>
      </c>
      <c r="CE32" s="17">
        <f t="shared" si="26"/>
        <v>0</v>
      </c>
      <c r="CF32" s="19">
        <f t="shared" si="27"/>
        <v>0</v>
      </c>
      <c r="CG32" s="17">
        <f t="shared" si="28"/>
        <v>0</v>
      </c>
      <c r="CH32" s="17">
        <f t="shared" si="29"/>
        <v>35</v>
      </c>
      <c r="CI32" s="17">
        <f t="shared" si="30"/>
        <v>0</v>
      </c>
      <c r="CJ32" s="17">
        <f t="shared" si="31"/>
        <v>34</v>
      </c>
      <c r="CK32" s="67">
        <f t="shared" si="32"/>
        <v>0</v>
      </c>
      <c r="CL32" s="76"/>
    </row>
    <row r="33" spans="1:97" ht="14" x14ac:dyDescent="0.15">
      <c r="A33" s="23" t="s">
        <v>89</v>
      </c>
      <c r="B33" s="1" t="s">
        <v>6</v>
      </c>
      <c r="C33" s="1" t="s">
        <v>6</v>
      </c>
      <c r="D33" s="1">
        <v>0</v>
      </c>
      <c r="F33" s="1">
        <v>5</v>
      </c>
      <c r="G33" s="3">
        <v>5</v>
      </c>
      <c r="H33" s="1" t="s">
        <v>6</v>
      </c>
      <c r="K33" s="22"/>
      <c r="O33" s="33"/>
      <c r="P33" s="22"/>
      <c r="T33" s="33"/>
      <c r="U33" s="17">
        <f t="shared" si="8"/>
        <v>0</v>
      </c>
      <c r="V33" s="17">
        <f t="shared" si="9"/>
        <v>0</v>
      </c>
      <c r="W33" s="17">
        <f t="shared" si="10"/>
        <v>0</v>
      </c>
      <c r="X33" s="17">
        <f t="shared" si="11"/>
        <v>0</v>
      </c>
      <c r="Y33" s="32">
        <f t="shared" si="12"/>
        <v>0</v>
      </c>
      <c r="Z33" s="22"/>
      <c r="AE33" s="22"/>
      <c r="AJ33" s="22"/>
      <c r="AO33" s="22"/>
      <c r="AT33" s="17">
        <f t="shared" si="13"/>
        <v>0</v>
      </c>
      <c r="AU33" s="17">
        <f t="shared" si="14"/>
        <v>0</v>
      </c>
      <c r="AV33" s="17">
        <f t="shared" si="15"/>
        <v>0</v>
      </c>
      <c r="AW33" s="17">
        <f t="shared" si="16"/>
        <v>0</v>
      </c>
      <c r="AX33" s="18">
        <f t="shared" si="17"/>
        <v>0</v>
      </c>
      <c r="BC33" s="22"/>
      <c r="BH33" s="22"/>
      <c r="BM33" s="17">
        <f t="shared" si="18"/>
        <v>0</v>
      </c>
      <c r="BN33" s="17">
        <f t="shared" si="19"/>
        <v>0</v>
      </c>
      <c r="BO33" s="17">
        <f t="shared" si="20"/>
        <v>0</v>
      </c>
      <c r="BP33" s="17">
        <f t="shared" si="21"/>
        <v>0</v>
      </c>
      <c r="BQ33" s="19">
        <f t="shared" si="22"/>
        <v>0</v>
      </c>
      <c r="BR33" s="22"/>
      <c r="BW33" s="22"/>
      <c r="CB33" s="17">
        <f t="shared" si="23"/>
        <v>0</v>
      </c>
      <c r="CC33" s="17">
        <f t="shared" si="24"/>
        <v>0</v>
      </c>
      <c r="CD33" s="17">
        <f t="shared" si="25"/>
        <v>0</v>
      </c>
      <c r="CE33" s="17">
        <f t="shared" si="26"/>
        <v>0</v>
      </c>
      <c r="CF33" s="19">
        <f t="shared" si="27"/>
        <v>0</v>
      </c>
      <c r="CG33" s="17">
        <f t="shared" si="28"/>
        <v>0</v>
      </c>
      <c r="CH33" s="17">
        <f t="shared" si="29"/>
        <v>0</v>
      </c>
      <c r="CI33" s="17">
        <f t="shared" si="30"/>
        <v>0</v>
      </c>
      <c r="CJ33" s="17">
        <f t="shared" si="31"/>
        <v>0</v>
      </c>
      <c r="CK33" s="67">
        <f t="shared" si="32"/>
        <v>0</v>
      </c>
      <c r="CL33" s="76"/>
    </row>
    <row r="34" spans="1:97" ht="14" x14ac:dyDescent="0.15">
      <c r="A34" s="81" t="s">
        <v>90</v>
      </c>
      <c r="B34" s="1" t="s">
        <v>6</v>
      </c>
      <c r="C34" s="1">
        <v>1</v>
      </c>
      <c r="D34" s="1">
        <v>10</v>
      </c>
      <c r="E34" s="1">
        <v>15</v>
      </c>
      <c r="F34" s="1">
        <v>15</v>
      </c>
      <c r="G34" s="3">
        <v>15</v>
      </c>
      <c r="H34" s="1" t="s">
        <v>6</v>
      </c>
      <c r="J34" s="1">
        <v>1</v>
      </c>
      <c r="K34" s="20">
        <v>9</v>
      </c>
      <c r="L34" s="1">
        <v>13</v>
      </c>
      <c r="M34" s="1">
        <v>14</v>
      </c>
      <c r="N34" s="1">
        <v>1</v>
      </c>
      <c r="O34" s="33"/>
      <c r="P34" s="24">
        <v>2</v>
      </c>
      <c r="Q34" s="1">
        <v>1</v>
      </c>
      <c r="R34" s="1">
        <v>6</v>
      </c>
      <c r="S34" s="1">
        <v>3</v>
      </c>
      <c r="T34" s="33"/>
      <c r="U34" s="17">
        <f t="shared" si="8"/>
        <v>11</v>
      </c>
      <c r="V34" s="17">
        <f t="shared" si="9"/>
        <v>14</v>
      </c>
      <c r="W34" s="17">
        <f t="shared" si="10"/>
        <v>20</v>
      </c>
      <c r="X34" s="17">
        <f t="shared" si="11"/>
        <v>4</v>
      </c>
      <c r="Y34" s="32">
        <f t="shared" si="12"/>
        <v>0</v>
      </c>
      <c r="Z34" s="24">
        <v>7</v>
      </c>
      <c r="AA34" s="1">
        <v>4</v>
      </c>
      <c r="AB34" s="1">
        <v>8</v>
      </c>
      <c r="AC34" s="1">
        <v>6</v>
      </c>
      <c r="AE34" s="24"/>
      <c r="AJ34" s="24">
        <v>100</v>
      </c>
      <c r="AK34" s="1">
        <v>72</v>
      </c>
      <c r="AL34" s="1">
        <v>92</v>
      </c>
      <c r="AM34" s="1">
        <v>62</v>
      </c>
      <c r="AO34" s="24"/>
      <c r="AT34" s="17">
        <f t="shared" si="13"/>
        <v>107</v>
      </c>
      <c r="AU34" s="17">
        <f t="shared" si="14"/>
        <v>76</v>
      </c>
      <c r="AV34" s="17">
        <f t="shared" si="15"/>
        <v>100</v>
      </c>
      <c r="AW34" s="17">
        <f t="shared" si="16"/>
        <v>68</v>
      </c>
      <c r="AX34" s="18">
        <f t="shared" si="17"/>
        <v>0</v>
      </c>
      <c r="AY34" s="1">
        <v>69</v>
      </c>
      <c r="AZ34" s="86"/>
      <c r="BC34" s="24">
        <v>112</v>
      </c>
      <c r="BD34" s="1">
        <v>113</v>
      </c>
      <c r="BE34" s="1">
        <v>108</v>
      </c>
      <c r="BH34" s="24"/>
      <c r="BM34" s="17">
        <f t="shared" si="18"/>
        <v>112</v>
      </c>
      <c r="BN34" s="17">
        <f t="shared" si="19"/>
        <v>113</v>
      </c>
      <c r="BO34" s="17">
        <f t="shared" si="20"/>
        <v>108</v>
      </c>
      <c r="BP34" s="17">
        <f t="shared" si="21"/>
        <v>0</v>
      </c>
      <c r="BQ34" s="19">
        <f t="shared" si="22"/>
        <v>0</v>
      </c>
      <c r="BR34" s="24">
        <v>8</v>
      </c>
      <c r="BS34" s="1">
        <v>4</v>
      </c>
      <c r="BT34" s="1">
        <v>5</v>
      </c>
      <c r="BW34" s="24"/>
      <c r="BX34" s="1">
        <v>3</v>
      </c>
      <c r="BY34" s="1">
        <v>2</v>
      </c>
      <c r="CB34" s="17">
        <f t="shared" si="23"/>
        <v>8</v>
      </c>
      <c r="CC34" s="17">
        <f t="shared" si="24"/>
        <v>7</v>
      </c>
      <c r="CD34" s="17">
        <f t="shared" si="25"/>
        <v>7</v>
      </c>
      <c r="CE34" s="17">
        <f t="shared" si="26"/>
        <v>0</v>
      </c>
      <c r="CF34" s="19">
        <f t="shared" si="27"/>
        <v>0</v>
      </c>
      <c r="CG34" s="17">
        <f t="shared" si="28"/>
        <v>227</v>
      </c>
      <c r="CH34" s="17">
        <f t="shared" si="29"/>
        <v>196</v>
      </c>
      <c r="CI34" s="17">
        <f t="shared" si="30"/>
        <v>215</v>
      </c>
      <c r="CJ34" s="17">
        <f t="shared" si="31"/>
        <v>68</v>
      </c>
      <c r="CK34" s="67">
        <f t="shared" si="32"/>
        <v>0</v>
      </c>
      <c r="CL34" s="76"/>
    </row>
    <row r="35" spans="1:97" ht="14" x14ac:dyDescent="0.15">
      <c r="A35" s="82" t="s">
        <v>93</v>
      </c>
      <c r="B35" s="1" t="s">
        <v>6</v>
      </c>
      <c r="C35" s="1">
        <v>1</v>
      </c>
      <c r="D35" s="1">
        <v>185</v>
      </c>
      <c r="E35" s="1">
        <v>115</v>
      </c>
      <c r="F35" s="1">
        <v>55</v>
      </c>
      <c r="G35" s="3">
        <v>30</v>
      </c>
      <c r="H35" s="1" t="s">
        <v>6</v>
      </c>
      <c r="J35" s="1">
        <v>1</v>
      </c>
      <c r="K35" s="22"/>
      <c r="L35" s="1">
        <v>5</v>
      </c>
      <c r="M35" s="1">
        <v>19</v>
      </c>
      <c r="N35" s="1">
        <v>27</v>
      </c>
      <c r="O35" s="33"/>
      <c r="P35" s="22"/>
      <c r="Q35" s="1">
        <v>1</v>
      </c>
      <c r="R35" s="1">
        <v>1</v>
      </c>
      <c r="T35" s="33"/>
      <c r="U35" s="17">
        <f t="shared" si="8"/>
        <v>0</v>
      </c>
      <c r="V35" s="17">
        <f t="shared" si="9"/>
        <v>6</v>
      </c>
      <c r="W35" s="17">
        <f t="shared" si="10"/>
        <v>20</v>
      </c>
      <c r="X35" s="17">
        <f t="shared" si="11"/>
        <v>27</v>
      </c>
      <c r="Y35" s="32">
        <f t="shared" si="12"/>
        <v>0</v>
      </c>
      <c r="Z35" s="22"/>
      <c r="AA35" s="1">
        <v>28</v>
      </c>
      <c r="AB35" s="1">
        <v>1</v>
      </c>
      <c r="AE35" s="22"/>
      <c r="AJ35" s="22"/>
      <c r="AK35" s="1">
        <v>156</v>
      </c>
      <c r="AL35" s="1">
        <v>52</v>
      </c>
      <c r="AM35" s="1">
        <v>56</v>
      </c>
      <c r="AO35" s="22"/>
      <c r="AT35" s="17">
        <f t="shared" si="13"/>
        <v>0</v>
      </c>
      <c r="AU35" s="17">
        <f t="shared" si="14"/>
        <v>184</v>
      </c>
      <c r="AV35" s="17">
        <f t="shared" si="15"/>
        <v>53</v>
      </c>
      <c r="AW35" s="17">
        <f t="shared" si="16"/>
        <v>56</v>
      </c>
      <c r="AX35" s="18">
        <f t="shared" si="17"/>
        <v>0</v>
      </c>
      <c r="AY35" s="1">
        <v>40</v>
      </c>
      <c r="AZ35" s="86"/>
      <c r="BC35" s="22"/>
      <c r="BH35" s="22"/>
      <c r="BM35" s="17">
        <f t="shared" si="18"/>
        <v>0</v>
      </c>
      <c r="BN35" s="17">
        <f t="shared" si="19"/>
        <v>0</v>
      </c>
      <c r="BO35" s="17">
        <f t="shared" si="20"/>
        <v>0</v>
      </c>
      <c r="BP35" s="17">
        <f t="shared" si="21"/>
        <v>0</v>
      </c>
      <c r="BQ35" s="19">
        <f t="shared" si="22"/>
        <v>0</v>
      </c>
      <c r="BR35" s="22"/>
      <c r="BS35" s="1">
        <v>5</v>
      </c>
      <c r="BT35" s="1">
        <v>12</v>
      </c>
      <c r="BU35" s="1">
        <v>39</v>
      </c>
      <c r="BV35" s="58"/>
      <c r="BW35" s="22"/>
      <c r="BZ35" s="1">
        <v>2</v>
      </c>
      <c r="CB35" s="17">
        <f t="shared" si="23"/>
        <v>0</v>
      </c>
      <c r="CC35" s="17">
        <f t="shared" si="24"/>
        <v>5</v>
      </c>
      <c r="CD35" s="17">
        <f t="shared" si="25"/>
        <v>12</v>
      </c>
      <c r="CE35" s="17">
        <f t="shared" si="26"/>
        <v>41</v>
      </c>
      <c r="CF35" s="19">
        <f t="shared" si="27"/>
        <v>0</v>
      </c>
      <c r="CG35" s="17">
        <f t="shared" si="28"/>
        <v>0</v>
      </c>
      <c r="CH35" s="17">
        <f t="shared" si="29"/>
        <v>189</v>
      </c>
      <c r="CI35" s="17">
        <f t="shared" si="30"/>
        <v>65</v>
      </c>
      <c r="CJ35" s="17">
        <f t="shared" si="31"/>
        <v>97</v>
      </c>
      <c r="CK35" s="67">
        <f t="shared" si="32"/>
        <v>0</v>
      </c>
      <c r="CL35" s="78"/>
    </row>
    <row r="36" spans="1:97" ht="28" x14ac:dyDescent="0.15">
      <c r="A36" s="23" t="s">
        <v>91</v>
      </c>
      <c r="B36" s="1" t="s">
        <v>6</v>
      </c>
      <c r="C36" s="1" t="s">
        <v>6</v>
      </c>
      <c r="D36" s="1">
        <v>30</v>
      </c>
      <c r="E36" s="1">
        <v>35</v>
      </c>
      <c r="F36" s="1">
        <v>35</v>
      </c>
      <c r="G36" s="3">
        <v>25</v>
      </c>
      <c r="H36" s="1" t="s">
        <v>6</v>
      </c>
      <c r="K36" s="26"/>
      <c r="O36" s="33"/>
      <c r="P36" s="22"/>
      <c r="T36" s="33"/>
      <c r="U36" s="17">
        <f t="shared" si="8"/>
        <v>0</v>
      </c>
      <c r="V36" s="17">
        <f t="shared" si="9"/>
        <v>0</v>
      </c>
      <c r="W36" s="17">
        <f t="shared" si="10"/>
        <v>0</v>
      </c>
      <c r="X36" s="17">
        <f t="shared" si="11"/>
        <v>0</v>
      </c>
      <c r="Y36" s="32">
        <f t="shared" si="12"/>
        <v>0</v>
      </c>
      <c r="Z36" s="22"/>
      <c r="AE36" s="22"/>
      <c r="AJ36" s="22"/>
      <c r="AO36" s="22"/>
      <c r="AT36" s="17">
        <f t="shared" si="13"/>
        <v>0</v>
      </c>
      <c r="AU36" s="17">
        <f t="shared" si="14"/>
        <v>0</v>
      </c>
      <c r="AV36" s="17">
        <f t="shared" si="15"/>
        <v>0</v>
      </c>
      <c r="AW36" s="17">
        <f t="shared" si="16"/>
        <v>0</v>
      </c>
      <c r="AX36" s="18">
        <f t="shared" si="17"/>
        <v>0</v>
      </c>
      <c r="BC36" s="22"/>
      <c r="BH36" s="22"/>
      <c r="BM36" s="17">
        <f t="shared" si="18"/>
        <v>0</v>
      </c>
      <c r="BN36" s="17">
        <f t="shared" si="19"/>
        <v>0</v>
      </c>
      <c r="BO36" s="17">
        <f t="shared" si="20"/>
        <v>0</v>
      </c>
      <c r="BP36" s="17">
        <f t="shared" si="21"/>
        <v>0</v>
      </c>
      <c r="BQ36" s="19">
        <f t="shared" si="22"/>
        <v>0</v>
      </c>
      <c r="BR36" s="22"/>
      <c r="BW36" s="22"/>
      <c r="CB36" s="17">
        <f t="shared" si="23"/>
        <v>0</v>
      </c>
      <c r="CC36" s="17">
        <f t="shared" si="24"/>
        <v>0</v>
      </c>
      <c r="CD36" s="17">
        <f t="shared" si="25"/>
        <v>0</v>
      </c>
      <c r="CE36" s="17">
        <f t="shared" si="26"/>
        <v>0</v>
      </c>
      <c r="CF36" s="19">
        <f t="shared" si="27"/>
        <v>0</v>
      </c>
      <c r="CG36" s="17">
        <f t="shared" si="28"/>
        <v>0</v>
      </c>
      <c r="CH36" s="17">
        <f t="shared" si="29"/>
        <v>0</v>
      </c>
      <c r="CI36" s="17">
        <f t="shared" si="30"/>
        <v>0</v>
      </c>
      <c r="CJ36" s="17">
        <f t="shared" si="31"/>
        <v>0</v>
      </c>
      <c r="CK36" s="67">
        <f t="shared" si="32"/>
        <v>0</v>
      </c>
      <c r="CL36" s="76"/>
    </row>
    <row r="37" spans="1:97" ht="29" thickBot="1" x14ac:dyDescent="0.2">
      <c r="A37" s="21" t="s">
        <v>94</v>
      </c>
      <c r="B37" s="1" t="s">
        <v>6</v>
      </c>
      <c r="C37" s="1" t="s">
        <v>6</v>
      </c>
      <c r="D37" s="1">
        <v>90</v>
      </c>
      <c r="E37" s="1">
        <v>80</v>
      </c>
      <c r="F37" s="1">
        <v>75</v>
      </c>
      <c r="G37" s="3">
        <v>75</v>
      </c>
      <c r="H37" s="1">
        <v>1</v>
      </c>
      <c r="I37" s="1">
        <v>1</v>
      </c>
      <c r="J37" s="1">
        <v>1</v>
      </c>
      <c r="K37" s="20">
        <v>10</v>
      </c>
      <c r="M37" s="1">
        <v>10</v>
      </c>
      <c r="N37" s="1">
        <v>10</v>
      </c>
      <c r="O37" s="33">
        <v>20</v>
      </c>
      <c r="P37" s="24"/>
      <c r="R37" s="1">
        <v>2</v>
      </c>
      <c r="S37" s="1">
        <v>1</v>
      </c>
      <c r="T37" s="33">
        <v>1</v>
      </c>
      <c r="U37" s="17">
        <f t="shared" si="8"/>
        <v>10</v>
      </c>
      <c r="V37" s="17">
        <f t="shared" si="9"/>
        <v>0</v>
      </c>
      <c r="W37" s="17">
        <f t="shared" si="10"/>
        <v>12</v>
      </c>
      <c r="X37" s="17">
        <f t="shared" si="11"/>
        <v>11</v>
      </c>
      <c r="Y37" s="32">
        <f t="shared" si="12"/>
        <v>21</v>
      </c>
      <c r="Z37" s="24">
        <v>51</v>
      </c>
      <c r="AB37" s="1">
        <v>60</v>
      </c>
      <c r="AC37" s="1">
        <v>48</v>
      </c>
      <c r="AD37" s="3">
        <v>46</v>
      </c>
      <c r="AE37" s="24"/>
      <c r="AJ37" s="24"/>
      <c r="AO37" s="24"/>
      <c r="AT37" s="17">
        <f t="shared" si="13"/>
        <v>51</v>
      </c>
      <c r="AU37" s="17">
        <f t="shared" si="14"/>
        <v>0</v>
      </c>
      <c r="AV37" s="17">
        <f t="shared" si="15"/>
        <v>60</v>
      </c>
      <c r="AW37" s="17">
        <f t="shared" si="16"/>
        <v>48</v>
      </c>
      <c r="AX37" s="18">
        <f t="shared" si="17"/>
        <v>46</v>
      </c>
      <c r="AZ37" s="3">
        <v>15</v>
      </c>
      <c r="BC37" s="24">
        <v>23</v>
      </c>
      <c r="BE37" s="1">
        <v>15</v>
      </c>
      <c r="BF37" s="1">
        <v>11</v>
      </c>
      <c r="BG37" s="2">
        <v>48</v>
      </c>
      <c r="BH37" s="24"/>
      <c r="BM37" s="17">
        <f t="shared" si="18"/>
        <v>23</v>
      </c>
      <c r="BN37" s="17">
        <f t="shared" si="19"/>
        <v>0</v>
      </c>
      <c r="BO37" s="17">
        <f t="shared" si="20"/>
        <v>15</v>
      </c>
      <c r="BP37" s="17">
        <f t="shared" si="21"/>
        <v>11</v>
      </c>
      <c r="BQ37" s="19">
        <f t="shared" si="22"/>
        <v>48</v>
      </c>
      <c r="BR37" s="24">
        <v>20</v>
      </c>
      <c r="BT37" s="1">
        <v>25</v>
      </c>
      <c r="BU37" s="1">
        <v>32</v>
      </c>
      <c r="BV37" s="2">
        <v>43</v>
      </c>
      <c r="BW37" s="24"/>
      <c r="CB37" s="17">
        <f t="shared" si="23"/>
        <v>20</v>
      </c>
      <c r="CC37" s="17">
        <f t="shared" si="24"/>
        <v>0</v>
      </c>
      <c r="CD37" s="17">
        <f t="shared" si="25"/>
        <v>25</v>
      </c>
      <c r="CE37" s="17">
        <f t="shared" si="26"/>
        <v>32</v>
      </c>
      <c r="CF37" s="19">
        <f t="shared" si="27"/>
        <v>43</v>
      </c>
      <c r="CG37" s="17">
        <f t="shared" si="28"/>
        <v>94</v>
      </c>
      <c r="CH37" s="17">
        <f t="shared" si="29"/>
        <v>0</v>
      </c>
      <c r="CI37" s="17">
        <f t="shared" si="30"/>
        <v>100</v>
      </c>
      <c r="CJ37" s="17">
        <f t="shared" si="31"/>
        <v>91</v>
      </c>
      <c r="CK37" s="67">
        <f t="shared" si="32"/>
        <v>137</v>
      </c>
      <c r="CL37" s="80" t="s">
        <v>154</v>
      </c>
      <c r="CM37" s="71"/>
      <c r="CN37" s="59"/>
      <c r="CO37" s="59"/>
      <c r="CP37" s="59"/>
      <c r="CQ37" s="59"/>
      <c r="CR37" s="59"/>
      <c r="CS37" s="60"/>
    </row>
    <row r="38" spans="1:97" ht="14" x14ac:dyDescent="0.15">
      <c r="A38" s="23" t="s">
        <v>95</v>
      </c>
      <c r="B38" s="1" t="s">
        <v>6</v>
      </c>
      <c r="C38" s="1" t="s">
        <v>6</v>
      </c>
      <c r="D38" s="1">
        <v>0</v>
      </c>
      <c r="H38" s="1" t="s">
        <v>6</v>
      </c>
      <c r="K38" s="26"/>
      <c r="O38" s="33"/>
      <c r="P38" s="22"/>
      <c r="T38" s="33"/>
      <c r="U38" s="17">
        <f t="shared" si="8"/>
        <v>0</v>
      </c>
      <c r="V38" s="17">
        <f t="shared" si="9"/>
        <v>0</v>
      </c>
      <c r="W38" s="17">
        <f t="shared" si="10"/>
        <v>0</v>
      </c>
      <c r="X38" s="17">
        <f t="shared" si="11"/>
        <v>0</v>
      </c>
      <c r="Y38" s="32">
        <f t="shared" si="12"/>
        <v>0</v>
      </c>
      <c r="Z38" s="22"/>
      <c r="AE38" s="22"/>
      <c r="AJ38" s="22"/>
      <c r="AO38" s="22"/>
      <c r="AT38" s="17">
        <f t="shared" si="13"/>
        <v>0</v>
      </c>
      <c r="AU38" s="17">
        <f t="shared" si="14"/>
        <v>0</v>
      </c>
      <c r="AV38" s="17">
        <f t="shared" si="15"/>
        <v>0</v>
      </c>
      <c r="AW38" s="17">
        <f t="shared" si="16"/>
        <v>0</v>
      </c>
      <c r="AX38" s="18">
        <f t="shared" si="17"/>
        <v>0</v>
      </c>
      <c r="BC38" s="22"/>
      <c r="BH38" s="22"/>
      <c r="BM38" s="17">
        <f t="shared" si="18"/>
        <v>0</v>
      </c>
      <c r="BN38" s="17">
        <f t="shared" si="19"/>
        <v>0</v>
      </c>
      <c r="BO38" s="17">
        <f t="shared" si="20"/>
        <v>0</v>
      </c>
      <c r="BP38" s="17">
        <f t="shared" si="21"/>
        <v>0</v>
      </c>
      <c r="BQ38" s="19">
        <f t="shared" si="22"/>
        <v>0</v>
      </c>
      <c r="BR38" s="22"/>
      <c r="BW38" s="22"/>
      <c r="CB38" s="17">
        <f t="shared" si="23"/>
        <v>0</v>
      </c>
      <c r="CC38" s="17">
        <f t="shared" si="24"/>
        <v>0</v>
      </c>
      <c r="CD38" s="17">
        <f t="shared" si="25"/>
        <v>0</v>
      </c>
      <c r="CE38" s="17">
        <f t="shared" si="26"/>
        <v>0</v>
      </c>
      <c r="CF38" s="19">
        <f t="shared" si="27"/>
        <v>0</v>
      </c>
      <c r="CG38" s="17">
        <f t="shared" si="28"/>
        <v>0</v>
      </c>
      <c r="CH38" s="17">
        <f t="shared" si="29"/>
        <v>0</v>
      </c>
      <c r="CI38" s="17">
        <f t="shared" si="30"/>
        <v>0</v>
      </c>
      <c r="CJ38" s="17">
        <f t="shared" si="31"/>
        <v>0</v>
      </c>
      <c r="CK38" s="67">
        <f t="shared" si="32"/>
        <v>0</v>
      </c>
      <c r="CL38" s="76"/>
    </row>
    <row r="39" spans="1:97" ht="28" x14ac:dyDescent="0.15">
      <c r="A39" s="23" t="s">
        <v>96</v>
      </c>
      <c r="B39" s="1" t="s">
        <v>6</v>
      </c>
      <c r="C39" s="1" t="s">
        <v>6</v>
      </c>
      <c r="D39" s="1">
        <v>0</v>
      </c>
      <c r="F39" s="1">
        <v>0</v>
      </c>
      <c r="G39" s="3">
        <v>0</v>
      </c>
      <c r="H39" s="1" t="s">
        <v>6</v>
      </c>
      <c r="K39" s="22"/>
      <c r="O39" s="33"/>
      <c r="P39" s="22"/>
      <c r="T39" s="33"/>
      <c r="U39" s="17">
        <f t="shared" si="8"/>
        <v>0</v>
      </c>
      <c r="V39" s="17">
        <f t="shared" si="9"/>
        <v>0</v>
      </c>
      <c r="W39" s="17">
        <f t="shared" si="10"/>
        <v>0</v>
      </c>
      <c r="X39" s="17">
        <f t="shared" si="11"/>
        <v>0</v>
      </c>
      <c r="Y39" s="32">
        <f t="shared" si="12"/>
        <v>0</v>
      </c>
      <c r="Z39" s="22"/>
      <c r="AE39" s="22"/>
      <c r="AJ39" s="22"/>
      <c r="AO39" s="22"/>
      <c r="AT39" s="17">
        <f t="shared" si="13"/>
        <v>0</v>
      </c>
      <c r="AU39" s="17">
        <f t="shared" si="14"/>
        <v>0</v>
      </c>
      <c r="AV39" s="17">
        <f t="shared" si="15"/>
        <v>0</v>
      </c>
      <c r="AW39" s="17">
        <f t="shared" si="16"/>
        <v>0</v>
      </c>
      <c r="AX39" s="18">
        <f t="shared" si="17"/>
        <v>0</v>
      </c>
      <c r="BC39" s="22"/>
      <c r="BH39" s="22"/>
      <c r="BM39" s="17">
        <f t="shared" si="18"/>
        <v>0</v>
      </c>
      <c r="BN39" s="17">
        <f t="shared" si="19"/>
        <v>0</v>
      </c>
      <c r="BO39" s="17">
        <f t="shared" si="20"/>
        <v>0</v>
      </c>
      <c r="BP39" s="17">
        <f t="shared" si="21"/>
        <v>0</v>
      </c>
      <c r="BQ39" s="19">
        <f t="shared" si="22"/>
        <v>0</v>
      </c>
      <c r="BR39" s="22"/>
      <c r="BW39" s="22"/>
      <c r="CB39" s="17">
        <f t="shared" si="23"/>
        <v>0</v>
      </c>
      <c r="CC39" s="17">
        <f t="shared" si="24"/>
        <v>0</v>
      </c>
      <c r="CD39" s="17">
        <f t="shared" si="25"/>
        <v>0</v>
      </c>
      <c r="CE39" s="17">
        <f t="shared" si="26"/>
        <v>0</v>
      </c>
      <c r="CF39" s="19">
        <f t="shared" si="27"/>
        <v>0</v>
      </c>
      <c r="CG39" s="17">
        <f t="shared" si="28"/>
        <v>0</v>
      </c>
      <c r="CH39" s="17">
        <f t="shared" si="29"/>
        <v>0</v>
      </c>
      <c r="CI39" s="17">
        <f t="shared" si="30"/>
        <v>0</v>
      </c>
      <c r="CJ39" s="17">
        <f t="shared" si="31"/>
        <v>0</v>
      </c>
      <c r="CK39" s="67">
        <f t="shared" si="32"/>
        <v>0</v>
      </c>
      <c r="CL39" s="76"/>
    </row>
    <row r="40" spans="1:97" ht="14" x14ac:dyDescent="0.15">
      <c r="A40" s="21" t="s">
        <v>97</v>
      </c>
      <c r="B40" s="1" t="s">
        <v>6</v>
      </c>
      <c r="C40" s="1" t="s">
        <v>6</v>
      </c>
      <c r="D40" s="1">
        <v>0</v>
      </c>
      <c r="H40" s="1">
        <v>1</v>
      </c>
      <c r="I40" s="1">
        <v>1</v>
      </c>
      <c r="J40" s="1">
        <v>1</v>
      </c>
      <c r="L40" s="1">
        <v>1</v>
      </c>
      <c r="M40" s="1">
        <v>1</v>
      </c>
      <c r="N40" s="1">
        <v>0.6</v>
      </c>
      <c r="O40" s="33">
        <v>1</v>
      </c>
      <c r="Q40" s="1">
        <v>1</v>
      </c>
      <c r="R40" s="1">
        <v>2</v>
      </c>
      <c r="T40" s="33">
        <v>1</v>
      </c>
      <c r="U40" s="17">
        <f t="shared" si="8"/>
        <v>0</v>
      </c>
      <c r="V40" s="17">
        <f t="shared" si="9"/>
        <v>2</v>
      </c>
      <c r="W40" s="17">
        <f t="shared" si="10"/>
        <v>3</v>
      </c>
      <c r="X40" s="17">
        <f t="shared" si="11"/>
        <v>0.6</v>
      </c>
      <c r="Y40" s="32">
        <f t="shared" si="12"/>
        <v>2</v>
      </c>
      <c r="Z40" s="22"/>
      <c r="AE40" s="22"/>
      <c r="AJ40" s="22"/>
      <c r="AK40" s="1">
        <v>19</v>
      </c>
      <c r="AL40" s="1">
        <v>8</v>
      </c>
      <c r="AM40" s="1">
        <v>11</v>
      </c>
      <c r="AN40" s="3">
        <v>17</v>
      </c>
      <c r="AO40" s="22"/>
      <c r="AS40" s="3">
        <v>17</v>
      </c>
      <c r="AT40" s="17">
        <f t="shared" si="13"/>
        <v>0</v>
      </c>
      <c r="AU40" s="17">
        <f t="shared" si="14"/>
        <v>19</v>
      </c>
      <c r="AV40" s="17">
        <f t="shared" si="15"/>
        <v>8</v>
      </c>
      <c r="AW40" s="17">
        <f t="shared" si="16"/>
        <v>11</v>
      </c>
      <c r="AX40" s="18">
        <f t="shared" si="17"/>
        <v>34</v>
      </c>
      <c r="AZ40" s="3">
        <v>6</v>
      </c>
      <c r="BA40" s="1">
        <v>10</v>
      </c>
      <c r="BB40" s="86"/>
      <c r="BC40" s="22"/>
      <c r="BH40" s="22"/>
      <c r="BM40" s="17">
        <f t="shared" si="18"/>
        <v>0</v>
      </c>
      <c r="BN40" s="17">
        <f t="shared" si="19"/>
        <v>0</v>
      </c>
      <c r="BO40" s="17">
        <f t="shared" si="20"/>
        <v>0</v>
      </c>
      <c r="BP40" s="17">
        <f t="shared" si="21"/>
        <v>0</v>
      </c>
      <c r="BQ40" s="19">
        <f t="shared" si="22"/>
        <v>0</v>
      </c>
      <c r="BR40" s="22"/>
      <c r="BW40" s="22"/>
      <c r="CB40" s="17">
        <f t="shared" si="23"/>
        <v>0</v>
      </c>
      <c r="CC40" s="17">
        <f t="shared" si="24"/>
        <v>0</v>
      </c>
      <c r="CD40" s="17">
        <f t="shared" si="25"/>
        <v>0</v>
      </c>
      <c r="CE40" s="17">
        <f t="shared" si="26"/>
        <v>0</v>
      </c>
      <c r="CF40" s="19">
        <f t="shared" si="27"/>
        <v>0</v>
      </c>
      <c r="CG40" s="17">
        <f t="shared" si="28"/>
        <v>0</v>
      </c>
      <c r="CH40" s="17">
        <f t="shared" si="29"/>
        <v>19</v>
      </c>
      <c r="CI40" s="17">
        <f t="shared" si="30"/>
        <v>8</v>
      </c>
      <c r="CJ40" s="17">
        <f t="shared" si="31"/>
        <v>11</v>
      </c>
      <c r="CK40" s="67">
        <f t="shared" si="32"/>
        <v>34</v>
      </c>
      <c r="CL40" s="76"/>
      <c r="CM40" s="20"/>
      <c r="CN40" s="20"/>
      <c r="CO40" s="20"/>
      <c r="CP40" s="20"/>
      <c r="CQ40" s="20"/>
      <c r="CR40" s="20"/>
      <c r="CS40" s="20"/>
    </row>
    <row r="41" spans="1:97" ht="84" x14ac:dyDescent="0.15">
      <c r="A41" s="84" t="s">
        <v>146</v>
      </c>
      <c r="C41" s="1" t="s">
        <v>6</v>
      </c>
      <c r="H41" s="1">
        <v>1</v>
      </c>
      <c r="O41" s="33">
        <v>4</v>
      </c>
      <c r="T41" s="33"/>
      <c r="U41" s="17">
        <f t="shared" si="8"/>
        <v>0</v>
      </c>
      <c r="V41" s="17">
        <f t="shared" si="9"/>
        <v>0</v>
      </c>
      <c r="W41" s="17">
        <f t="shared" si="10"/>
        <v>0</v>
      </c>
      <c r="X41" s="17">
        <f t="shared" si="11"/>
        <v>0</v>
      </c>
      <c r="Y41" s="32">
        <f t="shared" si="12"/>
        <v>4</v>
      </c>
      <c r="Z41" s="22"/>
      <c r="AE41" s="22"/>
      <c r="AJ41" s="22"/>
      <c r="AO41" s="22"/>
      <c r="AT41" s="17">
        <f t="shared" si="13"/>
        <v>0</v>
      </c>
      <c r="AU41" s="17">
        <f t="shared" si="14"/>
        <v>0</v>
      </c>
      <c r="AV41" s="17">
        <f t="shared" si="15"/>
        <v>0</v>
      </c>
      <c r="AW41" s="17">
        <f t="shared" si="16"/>
        <v>0</v>
      </c>
      <c r="AX41" s="18">
        <f t="shared" si="17"/>
        <v>0</v>
      </c>
      <c r="AZ41" s="3">
        <v>48</v>
      </c>
      <c r="BC41" s="22"/>
      <c r="BG41" s="2">
        <v>2</v>
      </c>
      <c r="BH41" s="22"/>
      <c r="BM41" s="17">
        <f t="shared" si="18"/>
        <v>0</v>
      </c>
      <c r="BN41" s="17">
        <f t="shared" si="19"/>
        <v>0</v>
      </c>
      <c r="BO41" s="17">
        <f t="shared" si="20"/>
        <v>0</v>
      </c>
      <c r="BP41" s="17">
        <f t="shared" si="21"/>
        <v>0</v>
      </c>
      <c r="BQ41" s="19">
        <f t="shared" si="22"/>
        <v>2</v>
      </c>
      <c r="BR41" s="22"/>
      <c r="BW41" s="22"/>
      <c r="CA41" s="2">
        <v>3</v>
      </c>
      <c r="CB41" s="17">
        <f t="shared" si="23"/>
        <v>0</v>
      </c>
      <c r="CC41" s="17">
        <f t="shared" si="24"/>
        <v>0</v>
      </c>
      <c r="CD41" s="17">
        <f t="shared" si="25"/>
        <v>0</v>
      </c>
      <c r="CE41" s="17">
        <f t="shared" si="26"/>
        <v>0</v>
      </c>
      <c r="CF41" s="19">
        <f t="shared" si="27"/>
        <v>3</v>
      </c>
      <c r="CG41" s="17">
        <f t="shared" si="28"/>
        <v>0</v>
      </c>
      <c r="CH41" s="17">
        <f t="shared" si="29"/>
        <v>0</v>
      </c>
      <c r="CI41" s="17">
        <f t="shared" si="30"/>
        <v>0</v>
      </c>
      <c r="CJ41" s="17">
        <f t="shared" si="31"/>
        <v>0</v>
      </c>
      <c r="CK41" s="67">
        <f t="shared" si="32"/>
        <v>5</v>
      </c>
      <c r="CL41" s="76" t="s">
        <v>181</v>
      </c>
      <c r="CM41" s="20"/>
      <c r="CN41" s="20"/>
      <c r="CO41" s="20"/>
      <c r="CP41" s="20"/>
      <c r="CQ41" s="20"/>
      <c r="CR41" s="20"/>
      <c r="CS41" s="20"/>
    </row>
    <row r="42" spans="1:97" ht="28" x14ac:dyDescent="0.15">
      <c r="A42" s="25" t="s">
        <v>99</v>
      </c>
      <c r="B42" s="1" t="s">
        <v>6</v>
      </c>
      <c r="C42" s="1">
        <v>1</v>
      </c>
      <c r="D42" s="1">
        <v>55</v>
      </c>
      <c r="E42" s="1">
        <v>40</v>
      </c>
      <c r="F42" s="1">
        <v>35</v>
      </c>
      <c r="G42" s="3">
        <v>45</v>
      </c>
      <c r="H42" s="1">
        <v>1</v>
      </c>
      <c r="I42" s="1">
        <v>1</v>
      </c>
      <c r="J42" s="1">
        <v>1</v>
      </c>
      <c r="K42" s="20">
        <v>10</v>
      </c>
      <c r="L42" s="1">
        <v>8</v>
      </c>
      <c r="M42" s="1">
        <v>7</v>
      </c>
      <c r="N42" s="1">
        <v>7</v>
      </c>
      <c r="O42" s="33">
        <v>9</v>
      </c>
      <c r="P42" s="20">
        <v>1</v>
      </c>
      <c r="Q42" s="1">
        <v>3</v>
      </c>
      <c r="R42" s="1">
        <v>3</v>
      </c>
      <c r="S42" s="1">
        <v>2</v>
      </c>
      <c r="T42" s="33">
        <v>1</v>
      </c>
      <c r="U42" s="17">
        <f t="shared" si="8"/>
        <v>11</v>
      </c>
      <c r="V42" s="17">
        <f t="shared" si="9"/>
        <v>11</v>
      </c>
      <c r="W42" s="17">
        <f t="shared" si="10"/>
        <v>10</v>
      </c>
      <c r="X42" s="17">
        <f t="shared" si="11"/>
        <v>9</v>
      </c>
      <c r="Y42" s="32">
        <f t="shared" si="12"/>
        <v>10</v>
      </c>
      <c r="Z42" s="24">
        <v>29</v>
      </c>
      <c r="AA42" s="1">
        <v>22</v>
      </c>
      <c r="AB42" s="1">
        <v>27</v>
      </c>
      <c r="AC42" s="1">
        <v>26</v>
      </c>
      <c r="AD42" s="3">
        <v>28</v>
      </c>
      <c r="AE42" s="24"/>
      <c r="AJ42" s="24">
        <v>35</v>
      </c>
      <c r="AK42" s="1">
        <v>46</v>
      </c>
      <c r="AL42" s="1">
        <v>15</v>
      </c>
      <c r="AM42" s="1">
        <v>17</v>
      </c>
      <c r="AN42" s="3">
        <v>21</v>
      </c>
      <c r="AO42" s="24"/>
      <c r="AT42" s="17">
        <f t="shared" si="13"/>
        <v>64</v>
      </c>
      <c r="AU42" s="17">
        <f t="shared" si="14"/>
        <v>68</v>
      </c>
      <c r="AV42" s="17">
        <f t="shared" si="15"/>
        <v>42</v>
      </c>
      <c r="AW42" s="17">
        <f t="shared" si="16"/>
        <v>43</v>
      </c>
      <c r="AX42" s="18">
        <f t="shared" si="17"/>
        <v>49</v>
      </c>
      <c r="AY42" s="1">
        <v>15</v>
      </c>
      <c r="AZ42" s="3">
        <v>51</v>
      </c>
      <c r="BB42" s="3">
        <v>16</v>
      </c>
      <c r="BC42" s="24">
        <v>57</v>
      </c>
      <c r="BD42" s="1">
        <v>103</v>
      </c>
      <c r="BE42" s="1">
        <v>164</v>
      </c>
      <c r="BF42" s="1">
        <v>128</v>
      </c>
      <c r="BG42" s="2">
        <v>261</v>
      </c>
      <c r="BH42" s="24"/>
      <c r="BM42" s="17">
        <f t="shared" si="18"/>
        <v>57</v>
      </c>
      <c r="BN42" s="17">
        <f t="shared" si="19"/>
        <v>103</v>
      </c>
      <c r="BO42" s="17">
        <f t="shared" si="20"/>
        <v>164</v>
      </c>
      <c r="BP42" s="17">
        <f t="shared" si="21"/>
        <v>128</v>
      </c>
      <c r="BQ42" s="19">
        <f t="shared" si="22"/>
        <v>261</v>
      </c>
      <c r="BR42" s="24">
        <v>14</v>
      </c>
      <c r="BS42" s="1">
        <v>8</v>
      </c>
      <c r="BT42" s="1">
        <v>11</v>
      </c>
      <c r="BU42" s="1">
        <v>5</v>
      </c>
      <c r="BV42" s="2">
        <v>10</v>
      </c>
      <c r="BW42" s="24">
        <v>1</v>
      </c>
      <c r="BX42" s="1">
        <v>2</v>
      </c>
      <c r="BY42" s="1">
        <v>1</v>
      </c>
      <c r="CB42" s="17">
        <f t="shared" si="23"/>
        <v>15</v>
      </c>
      <c r="CC42" s="17">
        <f t="shared" si="24"/>
        <v>10</v>
      </c>
      <c r="CD42" s="17">
        <f t="shared" si="25"/>
        <v>12</v>
      </c>
      <c r="CE42" s="17">
        <f t="shared" si="26"/>
        <v>5</v>
      </c>
      <c r="CF42" s="19">
        <f t="shared" si="27"/>
        <v>10</v>
      </c>
      <c r="CG42" s="17">
        <f t="shared" si="28"/>
        <v>136</v>
      </c>
      <c r="CH42" s="17">
        <f t="shared" si="29"/>
        <v>181</v>
      </c>
      <c r="CI42" s="17">
        <f t="shared" si="30"/>
        <v>218</v>
      </c>
      <c r="CJ42" s="17">
        <f t="shared" si="31"/>
        <v>176</v>
      </c>
      <c r="CK42" s="67">
        <f t="shared" si="32"/>
        <v>320</v>
      </c>
      <c r="CL42" s="80" t="s">
        <v>182</v>
      </c>
      <c r="CM42" s="72"/>
      <c r="CN42" s="65"/>
      <c r="CO42" s="65"/>
      <c r="CP42" s="65"/>
      <c r="CQ42" s="65"/>
      <c r="CR42" s="65"/>
      <c r="CS42" s="66"/>
    </row>
    <row r="43" spans="1:97" ht="14" x14ac:dyDescent="0.15">
      <c r="A43" s="25" t="s">
        <v>5</v>
      </c>
      <c r="B43" s="1" t="s">
        <v>6</v>
      </c>
      <c r="C43" s="1" t="s">
        <v>6</v>
      </c>
      <c r="D43" s="1">
        <v>185</v>
      </c>
      <c r="E43" s="1">
        <v>160</v>
      </c>
      <c r="F43" s="1">
        <v>125</v>
      </c>
      <c r="G43" s="3">
        <v>110</v>
      </c>
      <c r="H43" s="1">
        <v>1</v>
      </c>
      <c r="I43" s="1">
        <v>1</v>
      </c>
      <c r="J43" s="1">
        <v>1</v>
      </c>
      <c r="K43" s="24">
        <v>17</v>
      </c>
      <c r="L43" s="1">
        <v>9</v>
      </c>
      <c r="M43" s="1">
        <v>10</v>
      </c>
      <c r="N43" s="1">
        <v>6</v>
      </c>
      <c r="O43" s="33">
        <v>7</v>
      </c>
      <c r="P43" s="20"/>
      <c r="Q43" s="1">
        <v>5</v>
      </c>
      <c r="R43" s="1">
        <v>1</v>
      </c>
      <c r="S43" s="1">
        <v>3</v>
      </c>
      <c r="T43" s="33">
        <v>3</v>
      </c>
      <c r="U43" s="17">
        <f t="shared" si="8"/>
        <v>17</v>
      </c>
      <c r="V43" s="17">
        <f t="shared" si="9"/>
        <v>14</v>
      </c>
      <c r="W43" s="17">
        <f t="shared" si="10"/>
        <v>11</v>
      </c>
      <c r="X43" s="17">
        <f t="shared" si="11"/>
        <v>9</v>
      </c>
      <c r="Y43" s="32">
        <f t="shared" si="12"/>
        <v>10</v>
      </c>
      <c r="Z43" s="24">
        <v>117</v>
      </c>
      <c r="AA43" s="1">
        <v>61</v>
      </c>
      <c r="AB43" s="1">
        <v>39</v>
      </c>
      <c r="AC43" s="1">
        <v>59</v>
      </c>
      <c r="AD43" s="3">
        <v>40</v>
      </c>
      <c r="AE43" s="24">
        <v>40</v>
      </c>
      <c r="AF43" s="1">
        <v>1</v>
      </c>
      <c r="AJ43" s="24"/>
      <c r="AK43" s="1">
        <v>106</v>
      </c>
      <c r="AL43" s="1">
        <v>65</v>
      </c>
      <c r="AM43" s="1">
        <v>68</v>
      </c>
      <c r="AN43" s="3">
        <v>61</v>
      </c>
      <c r="AO43" s="24"/>
      <c r="AP43" s="1">
        <v>1</v>
      </c>
      <c r="AQ43" s="1">
        <v>1</v>
      </c>
      <c r="AR43" s="1">
        <v>1</v>
      </c>
      <c r="AT43" s="17">
        <f t="shared" si="13"/>
        <v>157</v>
      </c>
      <c r="AU43" s="17">
        <f t="shared" si="14"/>
        <v>169</v>
      </c>
      <c r="AV43" s="17">
        <f t="shared" si="15"/>
        <v>105</v>
      </c>
      <c r="AW43" s="17">
        <f t="shared" si="16"/>
        <v>128</v>
      </c>
      <c r="AX43" s="18">
        <f t="shared" si="17"/>
        <v>101</v>
      </c>
      <c r="AY43" s="1">
        <v>50</v>
      </c>
      <c r="AZ43" s="3">
        <v>68</v>
      </c>
      <c r="BA43" s="1">
        <v>157</v>
      </c>
      <c r="BB43" s="3">
        <v>166</v>
      </c>
      <c r="BC43" s="24">
        <v>29</v>
      </c>
      <c r="BD43" s="1">
        <v>29</v>
      </c>
      <c r="BE43" s="1">
        <v>24</v>
      </c>
      <c r="BF43" s="1">
        <v>20</v>
      </c>
      <c r="BG43" s="2">
        <v>34</v>
      </c>
      <c r="BH43" s="24">
        <v>7</v>
      </c>
      <c r="BI43" s="1">
        <v>12</v>
      </c>
      <c r="BJ43" s="1">
        <v>10</v>
      </c>
      <c r="BK43" s="1">
        <v>9</v>
      </c>
      <c r="BL43" s="2">
        <v>12</v>
      </c>
      <c r="BM43" s="17">
        <f t="shared" si="18"/>
        <v>36</v>
      </c>
      <c r="BN43" s="17">
        <f t="shared" si="19"/>
        <v>41</v>
      </c>
      <c r="BO43" s="17">
        <f t="shared" si="20"/>
        <v>34</v>
      </c>
      <c r="BP43" s="17">
        <f t="shared" si="21"/>
        <v>29</v>
      </c>
      <c r="BQ43" s="19">
        <f t="shared" si="22"/>
        <v>46</v>
      </c>
      <c r="BR43" s="24">
        <v>10</v>
      </c>
      <c r="BS43" s="1">
        <v>9</v>
      </c>
      <c r="BT43" s="1">
        <v>5</v>
      </c>
      <c r="BU43" s="1">
        <v>6</v>
      </c>
      <c r="BV43" s="2">
        <v>6</v>
      </c>
      <c r="BW43" s="24">
        <v>10</v>
      </c>
      <c r="BX43" s="1">
        <v>2</v>
      </c>
      <c r="BY43" s="1">
        <v>1</v>
      </c>
      <c r="CB43" s="17">
        <f t="shared" si="23"/>
        <v>20</v>
      </c>
      <c r="CC43" s="17">
        <f t="shared" si="24"/>
        <v>11</v>
      </c>
      <c r="CD43" s="17">
        <f t="shared" si="25"/>
        <v>6</v>
      </c>
      <c r="CE43" s="17">
        <f t="shared" si="26"/>
        <v>6</v>
      </c>
      <c r="CF43" s="19">
        <f t="shared" si="27"/>
        <v>6</v>
      </c>
      <c r="CG43" s="17">
        <f t="shared" si="28"/>
        <v>213</v>
      </c>
      <c r="CH43" s="17">
        <f t="shared" si="29"/>
        <v>221</v>
      </c>
      <c r="CI43" s="17">
        <f t="shared" si="30"/>
        <v>145</v>
      </c>
      <c r="CJ43" s="17">
        <f t="shared" si="31"/>
        <v>163</v>
      </c>
      <c r="CK43" s="67">
        <f t="shared" si="32"/>
        <v>153</v>
      </c>
      <c r="CL43" s="76"/>
    </row>
    <row r="44" spans="1:97" ht="14" x14ac:dyDescent="0.15">
      <c r="A44" s="23" t="s">
        <v>100</v>
      </c>
      <c r="B44" s="1" t="s">
        <v>6</v>
      </c>
      <c r="C44" s="1">
        <v>1</v>
      </c>
      <c r="D44" s="1">
        <v>0</v>
      </c>
      <c r="H44" s="1" t="s">
        <v>6</v>
      </c>
      <c r="O44" s="33"/>
      <c r="T44" s="33"/>
      <c r="U44" s="17">
        <f t="shared" si="8"/>
        <v>0</v>
      </c>
      <c r="V44" s="17">
        <f t="shared" si="9"/>
        <v>0</v>
      </c>
      <c r="W44" s="17">
        <f t="shared" si="10"/>
        <v>0</v>
      </c>
      <c r="X44" s="17">
        <f t="shared" si="11"/>
        <v>0</v>
      </c>
      <c r="Y44" s="32">
        <f t="shared" si="12"/>
        <v>0</v>
      </c>
      <c r="Z44" s="24"/>
      <c r="AE44" s="24"/>
      <c r="AJ44" s="24"/>
      <c r="AO44" s="24"/>
      <c r="AT44" s="17">
        <f t="shared" si="13"/>
        <v>0</v>
      </c>
      <c r="AU44" s="17">
        <f t="shared" si="14"/>
        <v>0</v>
      </c>
      <c r="AV44" s="17">
        <f t="shared" si="15"/>
        <v>0</v>
      </c>
      <c r="AW44" s="17">
        <f t="shared" si="16"/>
        <v>0</v>
      </c>
      <c r="AX44" s="18">
        <f t="shared" si="17"/>
        <v>0</v>
      </c>
      <c r="BC44" s="24"/>
      <c r="BH44" s="24"/>
      <c r="BM44" s="17">
        <f t="shared" si="18"/>
        <v>0</v>
      </c>
      <c r="BN44" s="17">
        <f t="shared" si="19"/>
        <v>0</v>
      </c>
      <c r="BO44" s="17">
        <f t="shared" si="20"/>
        <v>0</v>
      </c>
      <c r="BP44" s="17">
        <f t="shared" si="21"/>
        <v>0</v>
      </c>
      <c r="BQ44" s="19">
        <f t="shared" si="22"/>
        <v>0</v>
      </c>
      <c r="BR44" s="24"/>
      <c r="BW44" s="24"/>
      <c r="CB44" s="17">
        <f t="shared" si="23"/>
        <v>0</v>
      </c>
      <c r="CC44" s="17">
        <f t="shared" si="24"/>
        <v>0</v>
      </c>
      <c r="CD44" s="17">
        <f t="shared" si="25"/>
        <v>0</v>
      </c>
      <c r="CE44" s="17">
        <f t="shared" si="26"/>
        <v>0</v>
      </c>
      <c r="CF44" s="19">
        <f t="shared" si="27"/>
        <v>0</v>
      </c>
      <c r="CG44" s="17">
        <f t="shared" si="28"/>
        <v>0</v>
      </c>
      <c r="CH44" s="17">
        <f t="shared" si="29"/>
        <v>0</v>
      </c>
      <c r="CI44" s="17">
        <f t="shared" si="30"/>
        <v>0</v>
      </c>
      <c r="CJ44" s="17">
        <f t="shared" si="31"/>
        <v>0</v>
      </c>
      <c r="CK44" s="67">
        <f t="shared" si="32"/>
        <v>0</v>
      </c>
      <c r="CL44" s="76"/>
    </row>
    <row r="45" spans="1:97" ht="14" x14ac:dyDescent="0.15">
      <c r="A45" s="23" t="s">
        <v>101</v>
      </c>
      <c r="B45" s="1" t="s">
        <v>6</v>
      </c>
      <c r="C45" s="1" t="s">
        <v>6</v>
      </c>
      <c r="D45" s="1">
        <v>15</v>
      </c>
      <c r="E45" s="1">
        <v>10</v>
      </c>
      <c r="F45" s="1">
        <v>10</v>
      </c>
      <c r="G45" s="3">
        <v>5</v>
      </c>
      <c r="H45" s="1" t="s">
        <v>6</v>
      </c>
      <c r="N45" s="1">
        <v>1</v>
      </c>
      <c r="O45" s="33"/>
      <c r="S45" s="1">
        <v>1</v>
      </c>
      <c r="T45" s="33"/>
      <c r="U45" s="17">
        <f t="shared" si="8"/>
        <v>0</v>
      </c>
      <c r="V45" s="17">
        <f t="shared" si="9"/>
        <v>0</v>
      </c>
      <c r="W45" s="17">
        <f t="shared" si="10"/>
        <v>0</v>
      </c>
      <c r="X45" s="17">
        <f>N45+S45</f>
        <v>2</v>
      </c>
      <c r="Y45" s="32">
        <f t="shared" si="12"/>
        <v>0</v>
      </c>
      <c r="Z45" s="24"/>
      <c r="AC45" s="1">
        <v>4</v>
      </c>
      <c r="AE45" s="24"/>
      <c r="AJ45" s="24"/>
      <c r="AO45" s="24"/>
      <c r="AT45" s="17">
        <f t="shared" si="13"/>
        <v>0</v>
      </c>
      <c r="AU45" s="17">
        <f t="shared" si="14"/>
        <v>0</v>
      </c>
      <c r="AV45" s="17">
        <f t="shared" si="15"/>
        <v>0</v>
      </c>
      <c r="AW45" s="17">
        <f t="shared" si="16"/>
        <v>4</v>
      </c>
      <c r="AX45" s="18">
        <f t="shared" si="17"/>
        <v>0</v>
      </c>
      <c r="BC45" s="24"/>
      <c r="BH45" s="24"/>
      <c r="BM45" s="17">
        <f t="shared" si="18"/>
        <v>0</v>
      </c>
      <c r="BN45" s="17">
        <f t="shared" si="19"/>
        <v>0</v>
      </c>
      <c r="BO45" s="17">
        <f t="shared" si="20"/>
        <v>0</v>
      </c>
      <c r="BP45" s="17">
        <f t="shared" si="21"/>
        <v>0</v>
      </c>
      <c r="BQ45" s="19">
        <f t="shared" si="22"/>
        <v>0</v>
      </c>
      <c r="BR45" s="24"/>
      <c r="BW45" s="24"/>
      <c r="CB45" s="17">
        <f t="shared" si="23"/>
        <v>0</v>
      </c>
      <c r="CC45" s="17">
        <f t="shared" si="24"/>
        <v>0</v>
      </c>
      <c r="CD45" s="17">
        <f t="shared" si="25"/>
        <v>0</v>
      </c>
      <c r="CE45" s="17">
        <f t="shared" si="26"/>
        <v>0</v>
      </c>
      <c r="CF45" s="19">
        <f t="shared" si="27"/>
        <v>0</v>
      </c>
      <c r="CG45" s="17">
        <f t="shared" si="28"/>
        <v>0</v>
      </c>
      <c r="CH45" s="17">
        <f t="shared" si="29"/>
        <v>0</v>
      </c>
      <c r="CI45" s="17">
        <f t="shared" si="30"/>
        <v>0</v>
      </c>
      <c r="CJ45" s="17">
        <f t="shared" si="31"/>
        <v>4</v>
      </c>
      <c r="CK45" s="67">
        <f t="shared" si="32"/>
        <v>0</v>
      </c>
      <c r="CL45" s="76"/>
    </row>
    <row r="46" spans="1:97" ht="28" x14ac:dyDescent="0.15">
      <c r="A46" s="81" t="s">
        <v>103</v>
      </c>
      <c r="B46" s="1" t="s">
        <v>6</v>
      </c>
      <c r="C46" s="1">
        <v>1</v>
      </c>
      <c r="D46" s="1">
        <v>35</v>
      </c>
      <c r="E46" s="1">
        <v>30</v>
      </c>
      <c r="F46" s="1">
        <v>35</v>
      </c>
      <c r="G46" s="3">
        <v>50</v>
      </c>
      <c r="H46" s="1" t="s">
        <v>6</v>
      </c>
      <c r="J46" s="1">
        <v>1</v>
      </c>
      <c r="K46" s="24">
        <v>2</v>
      </c>
      <c r="L46" s="1">
        <v>3</v>
      </c>
      <c r="M46" s="1">
        <v>3</v>
      </c>
      <c r="N46" s="1">
        <v>3</v>
      </c>
      <c r="O46" s="33"/>
      <c r="P46" s="20">
        <v>1</v>
      </c>
      <c r="T46" s="33"/>
      <c r="U46" s="17">
        <f t="shared" si="8"/>
        <v>3</v>
      </c>
      <c r="V46" s="17">
        <f t="shared" si="9"/>
        <v>3</v>
      </c>
      <c r="W46" s="17">
        <f t="shared" si="10"/>
        <v>3</v>
      </c>
      <c r="X46" s="17">
        <f t="shared" si="11"/>
        <v>3</v>
      </c>
      <c r="Y46" s="32">
        <f t="shared" si="12"/>
        <v>0</v>
      </c>
      <c r="Z46" s="24">
        <v>10</v>
      </c>
      <c r="AA46" s="1">
        <v>6</v>
      </c>
      <c r="AB46" s="1">
        <v>3</v>
      </c>
      <c r="AC46" s="1">
        <v>6</v>
      </c>
      <c r="AE46" s="24"/>
      <c r="AJ46" s="24">
        <v>8</v>
      </c>
      <c r="AK46" s="1">
        <v>6</v>
      </c>
      <c r="AL46" s="1">
        <v>7</v>
      </c>
      <c r="AM46" s="1">
        <v>6</v>
      </c>
      <c r="AO46" s="24"/>
      <c r="AT46" s="17">
        <f t="shared" si="13"/>
        <v>18</v>
      </c>
      <c r="AU46" s="17">
        <f t="shared" si="14"/>
        <v>12</v>
      </c>
      <c r="AV46" s="17">
        <f t="shared" si="15"/>
        <v>10</v>
      </c>
      <c r="AW46" s="17">
        <f t="shared" si="16"/>
        <v>12</v>
      </c>
      <c r="AX46" s="18">
        <f t="shared" si="17"/>
        <v>0</v>
      </c>
      <c r="AY46" s="1">
        <v>5</v>
      </c>
      <c r="AZ46" s="86"/>
      <c r="BC46" s="24"/>
      <c r="BH46" s="24"/>
      <c r="BM46" s="17">
        <f t="shared" si="18"/>
        <v>0</v>
      </c>
      <c r="BN46" s="17">
        <f t="shared" si="19"/>
        <v>0</v>
      </c>
      <c r="BO46" s="17">
        <f t="shared" si="20"/>
        <v>0</v>
      </c>
      <c r="BP46" s="17">
        <f t="shared" si="21"/>
        <v>0</v>
      </c>
      <c r="BQ46" s="19">
        <f t="shared" si="22"/>
        <v>0</v>
      </c>
      <c r="BR46" s="24"/>
      <c r="BS46" s="1">
        <v>2</v>
      </c>
      <c r="BT46" s="1">
        <v>4</v>
      </c>
      <c r="BU46" s="1">
        <v>4</v>
      </c>
      <c r="BV46" s="58"/>
      <c r="CB46" s="17">
        <f t="shared" si="23"/>
        <v>0</v>
      </c>
      <c r="CC46" s="17">
        <f t="shared" si="24"/>
        <v>2</v>
      </c>
      <c r="CD46" s="17">
        <f t="shared" si="25"/>
        <v>4</v>
      </c>
      <c r="CE46" s="17">
        <f t="shared" si="26"/>
        <v>4</v>
      </c>
      <c r="CF46" s="19">
        <f t="shared" si="27"/>
        <v>0</v>
      </c>
      <c r="CG46" s="17">
        <f t="shared" si="28"/>
        <v>18</v>
      </c>
      <c r="CH46" s="17">
        <f t="shared" si="29"/>
        <v>14</v>
      </c>
      <c r="CI46" s="17">
        <f t="shared" si="30"/>
        <v>14</v>
      </c>
      <c r="CJ46" s="17">
        <f t="shared" si="31"/>
        <v>16</v>
      </c>
      <c r="CK46" s="67">
        <f t="shared" si="32"/>
        <v>0</v>
      </c>
      <c r="CL46" s="76"/>
    </row>
    <row r="47" spans="1:97" ht="14" x14ac:dyDescent="0.15">
      <c r="A47" s="23" t="s">
        <v>102</v>
      </c>
      <c r="B47" s="1" t="s">
        <v>6</v>
      </c>
      <c r="C47" s="1">
        <v>1</v>
      </c>
      <c r="D47" s="1">
        <v>0</v>
      </c>
      <c r="H47" s="1" t="s">
        <v>6</v>
      </c>
      <c r="K47" s="22"/>
      <c r="O47" s="33"/>
      <c r="P47" s="26">
        <v>0</v>
      </c>
      <c r="T47" s="33"/>
      <c r="U47" s="17">
        <f t="shared" si="8"/>
        <v>0</v>
      </c>
      <c r="V47" s="17">
        <f t="shared" si="9"/>
        <v>0</v>
      </c>
      <c r="W47" s="17">
        <f t="shared" si="10"/>
        <v>0</v>
      </c>
      <c r="X47" s="17">
        <f t="shared" si="11"/>
        <v>0</v>
      </c>
      <c r="Y47" s="32">
        <f t="shared" si="12"/>
        <v>0</v>
      </c>
      <c r="Z47" s="22"/>
      <c r="AE47" s="22"/>
      <c r="AJ47" s="22"/>
      <c r="AO47" s="22"/>
      <c r="AT47" s="17">
        <f t="shared" si="13"/>
        <v>0</v>
      </c>
      <c r="AU47" s="17">
        <f t="shared" si="14"/>
        <v>0</v>
      </c>
      <c r="AV47" s="17">
        <f t="shared" si="15"/>
        <v>0</v>
      </c>
      <c r="AW47" s="17">
        <f t="shared" si="16"/>
        <v>0</v>
      </c>
      <c r="AX47" s="18">
        <f t="shared" si="17"/>
        <v>0</v>
      </c>
      <c r="BC47" s="22"/>
      <c r="BH47" s="22"/>
      <c r="BM47" s="17">
        <f t="shared" si="18"/>
        <v>0</v>
      </c>
      <c r="BN47" s="17">
        <f t="shared" si="19"/>
        <v>0</v>
      </c>
      <c r="BO47" s="17">
        <f t="shared" si="20"/>
        <v>0</v>
      </c>
      <c r="BP47" s="17">
        <f t="shared" si="21"/>
        <v>0</v>
      </c>
      <c r="BQ47" s="19">
        <f t="shared" si="22"/>
        <v>0</v>
      </c>
      <c r="BR47" s="22"/>
      <c r="BW47" s="22"/>
      <c r="CB47" s="17">
        <f t="shared" si="23"/>
        <v>0</v>
      </c>
      <c r="CC47" s="17">
        <f t="shared" si="24"/>
        <v>0</v>
      </c>
      <c r="CD47" s="17">
        <f t="shared" si="25"/>
        <v>0</v>
      </c>
      <c r="CE47" s="17">
        <f t="shared" si="26"/>
        <v>0</v>
      </c>
      <c r="CF47" s="19">
        <f t="shared" si="27"/>
        <v>0</v>
      </c>
      <c r="CG47" s="17">
        <f t="shared" si="28"/>
        <v>0</v>
      </c>
      <c r="CH47" s="17">
        <f t="shared" si="29"/>
        <v>0</v>
      </c>
      <c r="CI47" s="17">
        <f t="shared" si="30"/>
        <v>0</v>
      </c>
      <c r="CJ47" s="17">
        <f t="shared" si="31"/>
        <v>0</v>
      </c>
      <c r="CK47" s="67">
        <f t="shared" si="32"/>
        <v>0</v>
      </c>
      <c r="CL47" s="76"/>
    </row>
    <row r="48" spans="1:97" ht="15" thickBot="1" x14ac:dyDescent="0.2">
      <c r="A48" s="25" t="s">
        <v>104</v>
      </c>
      <c r="B48" s="1" t="s">
        <v>6</v>
      </c>
      <c r="C48" s="1" t="s">
        <v>6</v>
      </c>
      <c r="D48" s="1">
        <v>0</v>
      </c>
      <c r="E48" s="1">
        <v>5</v>
      </c>
      <c r="F48" s="1">
        <v>5</v>
      </c>
      <c r="G48" s="3">
        <v>5</v>
      </c>
      <c r="H48" s="1">
        <v>1</v>
      </c>
      <c r="I48" s="1">
        <v>1</v>
      </c>
      <c r="J48" s="1">
        <v>1</v>
      </c>
      <c r="K48" s="24">
        <v>1</v>
      </c>
      <c r="L48" s="1">
        <v>1</v>
      </c>
      <c r="M48" s="1">
        <v>1</v>
      </c>
      <c r="N48" s="1">
        <v>1</v>
      </c>
      <c r="O48" s="33">
        <v>1</v>
      </c>
      <c r="P48" s="20">
        <v>3</v>
      </c>
      <c r="Q48" s="1">
        <v>4</v>
      </c>
      <c r="R48" s="1">
        <v>3</v>
      </c>
      <c r="S48" s="1">
        <v>3</v>
      </c>
      <c r="T48" s="33">
        <v>3</v>
      </c>
      <c r="U48" s="17">
        <f t="shared" si="8"/>
        <v>4</v>
      </c>
      <c r="V48" s="17">
        <f t="shared" si="9"/>
        <v>5</v>
      </c>
      <c r="W48" s="17">
        <f t="shared" si="10"/>
        <v>4</v>
      </c>
      <c r="X48" s="17">
        <f t="shared" si="11"/>
        <v>4</v>
      </c>
      <c r="Y48" s="32">
        <f t="shared" si="12"/>
        <v>4</v>
      </c>
      <c r="Z48" s="24"/>
      <c r="AE48" s="24"/>
      <c r="AJ48" s="24">
        <v>8</v>
      </c>
      <c r="AK48" s="1">
        <v>36</v>
      </c>
      <c r="AL48" s="1">
        <v>23</v>
      </c>
      <c r="AO48" s="24"/>
      <c r="AT48" s="17">
        <f t="shared" si="13"/>
        <v>8</v>
      </c>
      <c r="AU48" s="17">
        <f t="shared" si="14"/>
        <v>36</v>
      </c>
      <c r="AV48" s="17">
        <f t="shared" si="15"/>
        <v>23</v>
      </c>
      <c r="AW48" s="17">
        <f t="shared" si="16"/>
        <v>0</v>
      </c>
      <c r="AX48" s="18">
        <f t="shared" si="17"/>
        <v>0</v>
      </c>
      <c r="AY48" s="1">
        <v>15</v>
      </c>
      <c r="AZ48" s="3">
        <v>103</v>
      </c>
      <c r="BA48" s="1">
        <v>8</v>
      </c>
      <c r="BB48" s="3">
        <v>15</v>
      </c>
      <c r="BC48" s="24"/>
      <c r="BF48" s="1">
        <v>8</v>
      </c>
      <c r="BG48" s="2">
        <v>13</v>
      </c>
      <c r="BH48" s="24"/>
      <c r="BM48" s="17">
        <f t="shared" si="18"/>
        <v>0</v>
      </c>
      <c r="BN48" s="17">
        <f t="shared" si="19"/>
        <v>0</v>
      </c>
      <c r="BO48" s="17">
        <f t="shared" si="20"/>
        <v>0</v>
      </c>
      <c r="BP48" s="17">
        <f t="shared" si="21"/>
        <v>8</v>
      </c>
      <c r="BQ48" s="19">
        <f t="shared" si="22"/>
        <v>13</v>
      </c>
      <c r="BR48" s="24"/>
      <c r="BV48" s="2">
        <v>3</v>
      </c>
      <c r="CB48" s="17">
        <f t="shared" si="23"/>
        <v>0</v>
      </c>
      <c r="CC48" s="17">
        <f t="shared" si="24"/>
        <v>0</v>
      </c>
      <c r="CD48" s="17">
        <f t="shared" si="25"/>
        <v>0</v>
      </c>
      <c r="CE48" s="17">
        <f t="shared" si="26"/>
        <v>0</v>
      </c>
      <c r="CF48" s="19">
        <f t="shared" si="27"/>
        <v>3</v>
      </c>
      <c r="CG48" s="17">
        <f t="shared" si="28"/>
        <v>8</v>
      </c>
      <c r="CH48" s="17">
        <f t="shared" si="29"/>
        <v>36</v>
      </c>
      <c r="CI48" s="17">
        <f t="shared" si="30"/>
        <v>23</v>
      </c>
      <c r="CJ48" s="17">
        <f t="shared" si="31"/>
        <v>8</v>
      </c>
      <c r="CK48" s="67">
        <f t="shared" si="32"/>
        <v>16</v>
      </c>
      <c r="CL48" s="80" t="s">
        <v>155</v>
      </c>
      <c r="CM48" s="71"/>
      <c r="CN48" s="59"/>
      <c r="CO48" s="59"/>
      <c r="CP48" s="59"/>
      <c r="CQ48" s="59"/>
      <c r="CR48" s="59"/>
      <c r="CS48" s="60"/>
    </row>
    <row r="49" spans="1:90" s="51" customFormat="1" ht="15" thickBot="1" x14ac:dyDescent="0.2">
      <c r="A49" s="90" t="s">
        <v>105</v>
      </c>
      <c r="B49" s="51" t="s">
        <v>6</v>
      </c>
      <c r="C49" s="51" t="s">
        <v>6</v>
      </c>
      <c r="D49" s="51">
        <v>25</v>
      </c>
      <c r="E49" s="51">
        <v>30</v>
      </c>
      <c r="F49" s="51">
        <v>30</v>
      </c>
      <c r="G49" s="52">
        <v>30</v>
      </c>
      <c r="H49" s="51" t="s">
        <v>6</v>
      </c>
      <c r="J49" s="51">
        <v>1</v>
      </c>
      <c r="K49" s="91">
        <v>4</v>
      </c>
      <c r="L49" s="51">
        <v>5</v>
      </c>
      <c r="M49" s="51">
        <v>6</v>
      </c>
      <c r="N49" s="51">
        <v>6</v>
      </c>
      <c r="O49" s="88"/>
      <c r="P49" s="87">
        <v>3</v>
      </c>
      <c r="Q49" s="51">
        <v>2</v>
      </c>
      <c r="R49" s="51">
        <v>3</v>
      </c>
      <c r="S49" s="51">
        <v>3</v>
      </c>
      <c r="T49" s="88"/>
      <c r="U49" s="17">
        <f t="shared" si="8"/>
        <v>7</v>
      </c>
      <c r="V49" s="17">
        <f t="shared" si="9"/>
        <v>7</v>
      </c>
      <c r="W49" s="17">
        <f t="shared" si="10"/>
        <v>9</v>
      </c>
      <c r="X49" s="17">
        <f t="shared" si="11"/>
        <v>9</v>
      </c>
      <c r="Y49" s="32">
        <f t="shared" si="12"/>
        <v>0</v>
      </c>
      <c r="Z49" s="91"/>
      <c r="AD49" s="52"/>
      <c r="AE49" s="91"/>
      <c r="AI49" s="52"/>
      <c r="AJ49" s="91">
        <v>49</v>
      </c>
      <c r="AK49" s="51">
        <v>59</v>
      </c>
      <c r="AL49" s="51">
        <v>62</v>
      </c>
      <c r="AM49" s="51">
        <v>60</v>
      </c>
      <c r="AN49" s="52"/>
      <c r="AO49" s="91"/>
      <c r="AS49" s="52"/>
      <c r="AT49" s="17">
        <f t="shared" si="13"/>
        <v>49</v>
      </c>
      <c r="AU49" s="17">
        <f t="shared" si="14"/>
        <v>59</v>
      </c>
      <c r="AV49" s="17">
        <f t="shared" si="15"/>
        <v>62</v>
      </c>
      <c r="AW49" s="17">
        <f t="shared" si="16"/>
        <v>60</v>
      </c>
      <c r="AX49" s="18">
        <f t="shared" si="17"/>
        <v>0</v>
      </c>
      <c r="AY49" s="51">
        <v>20</v>
      </c>
      <c r="AZ49" s="92"/>
      <c r="BB49" s="52"/>
      <c r="BC49" s="91">
        <v>36</v>
      </c>
      <c r="BD49" s="51">
        <v>32</v>
      </c>
      <c r="BE49" s="51">
        <v>49</v>
      </c>
      <c r="BF49" s="51">
        <v>19</v>
      </c>
      <c r="BG49" s="53"/>
      <c r="BH49" s="91"/>
      <c r="BL49" s="53"/>
      <c r="BM49" s="17">
        <f t="shared" si="18"/>
        <v>36</v>
      </c>
      <c r="BN49" s="17">
        <f t="shared" si="19"/>
        <v>32</v>
      </c>
      <c r="BO49" s="17">
        <f t="shared" si="20"/>
        <v>49</v>
      </c>
      <c r="BP49" s="17">
        <f t="shared" si="21"/>
        <v>19</v>
      </c>
      <c r="BQ49" s="19">
        <f t="shared" si="22"/>
        <v>0</v>
      </c>
      <c r="BR49" s="91">
        <v>2</v>
      </c>
      <c r="BS49" s="51">
        <v>2</v>
      </c>
      <c r="BT49" s="51">
        <v>3</v>
      </c>
      <c r="BU49" s="51">
        <v>3</v>
      </c>
      <c r="BV49" s="93"/>
      <c r="BY49" s="51">
        <v>1</v>
      </c>
      <c r="BZ49" s="51">
        <v>1</v>
      </c>
      <c r="CA49" s="53"/>
      <c r="CB49" s="17">
        <f t="shared" si="23"/>
        <v>2</v>
      </c>
      <c r="CC49" s="17">
        <f t="shared" si="24"/>
        <v>2</v>
      </c>
      <c r="CD49" s="17">
        <f t="shared" si="25"/>
        <v>4</v>
      </c>
      <c r="CE49" s="17">
        <f t="shared" si="26"/>
        <v>4</v>
      </c>
      <c r="CF49" s="19">
        <f t="shared" si="27"/>
        <v>0</v>
      </c>
      <c r="CG49" s="17">
        <f t="shared" si="28"/>
        <v>87</v>
      </c>
      <c r="CH49" s="17">
        <f t="shared" si="29"/>
        <v>93</v>
      </c>
      <c r="CI49" s="17">
        <f t="shared" si="30"/>
        <v>115</v>
      </c>
      <c r="CJ49" s="17">
        <f t="shared" si="31"/>
        <v>83</v>
      </c>
      <c r="CK49" s="67">
        <f t="shared" si="32"/>
        <v>0</v>
      </c>
      <c r="CL49" s="89"/>
    </row>
    <row r="50" spans="1:90" s="95" customFormat="1" ht="14" x14ac:dyDescent="0.15">
      <c r="A50" s="94" t="s">
        <v>188</v>
      </c>
      <c r="D50" s="95">
        <f t="shared" ref="D50:F50" si="33">COUNT(D4:D49)</f>
        <v>44</v>
      </c>
      <c r="E50" s="95">
        <f t="shared" si="33"/>
        <v>29</v>
      </c>
      <c r="F50" s="95">
        <f t="shared" si="33"/>
        <v>35</v>
      </c>
      <c r="G50" s="96">
        <f>COUNT(G4:G49)</f>
        <v>36</v>
      </c>
      <c r="K50" s="97"/>
      <c r="O50" s="143"/>
      <c r="P50" s="97"/>
      <c r="S50" s="98"/>
      <c r="T50" s="143"/>
      <c r="U50" s="100"/>
      <c r="V50" s="101"/>
      <c r="W50" s="101"/>
      <c r="X50" s="102"/>
      <c r="Y50" s="145"/>
      <c r="Z50" s="104"/>
      <c r="AD50" s="143"/>
      <c r="AE50" s="97"/>
      <c r="AI50" s="143"/>
      <c r="AJ50" s="146"/>
      <c r="AK50" s="143"/>
      <c r="AL50" s="143"/>
      <c r="AM50" s="143"/>
      <c r="AN50" s="143"/>
      <c r="AO50" s="97"/>
      <c r="AR50" s="98"/>
      <c r="AS50" s="143"/>
      <c r="AT50" s="100"/>
      <c r="AU50" s="101"/>
      <c r="AV50" s="102"/>
      <c r="AW50" s="102"/>
      <c r="AX50" s="147"/>
      <c r="AZ50" s="143"/>
      <c r="BA50" s="143"/>
      <c r="BB50" s="143"/>
      <c r="BC50" s="97"/>
      <c r="BG50" s="143"/>
      <c r="BH50" s="97"/>
      <c r="BK50" s="98"/>
      <c r="BL50" s="143"/>
      <c r="BM50" s="148"/>
      <c r="BN50" s="149"/>
      <c r="BO50" s="145"/>
      <c r="BP50" s="145"/>
      <c r="BQ50" s="147"/>
      <c r="BR50" s="108"/>
      <c r="BV50" s="143"/>
      <c r="BW50" s="143"/>
      <c r="BX50" s="143"/>
      <c r="BY50" s="143"/>
      <c r="BZ50" s="150"/>
      <c r="CA50" s="143"/>
      <c r="CB50" s="100"/>
      <c r="CC50" s="101"/>
      <c r="CD50" s="102"/>
      <c r="CE50" s="101"/>
      <c r="CF50" s="147"/>
      <c r="CG50" s="101"/>
      <c r="CH50" s="101"/>
      <c r="CI50" s="102"/>
      <c r="CJ50" s="102"/>
      <c r="CK50" s="109">
        <f>COUNT(CK4:CK49)</f>
        <v>46</v>
      </c>
      <c r="CL50" s="110"/>
    </row>
    <row r="51" spans="1:90" x14ac:dyDescent="0.15">
      <c r="G51" s="1"/>
      <c r="AD51" s="1"/>
      <c r="AI51" s="1"/>
      <c r="AN51" s="1"/>
      <c r="AS51" s="1"/>
      <c r="AZ51" s="1"/>
      <c r="BB51" s="1"/>
      <c r="BG51" s="1"/>
      <c r="BL51" s="142"/>
      <c r="BM51" s="144"/>
      <c r="BN51" s="144"/>
      <c r="BO51" s="144"/>
      <c r="BP51" s="144"/>
      <c r="BQ51" s="144"/>
      <c r="BV51" s="142"/>
      <c r="BW51" s="142"/>
      <c r="BX51" s="142"/>
      <c r="BY51" s="142"/>
      <c r="BZ51" s="142"/>
      <c r="CA51" s="142"/>
      <c r="CF51" s="17"/>
    </row>
    <row r="52" spans="1:90" x14ac:dyDescent="0.15">
      <c r="G52" s="1"/>
      <c r="AD52" s="1"/>
      <c r="AI52" s="1"/>
      <c r="AN52" s="1"/>
      <c r="AS52" s="1"/>
      <c r="AZ52" s="1"/>
      <c r="BB52" s="1"/>
      <c r="BG52" s="1"/>
      <c r="BL52" s="1"/>
      <c r="BQ52" s="17"/>
      <c r="BV52" s="1"/>
      <c r="CA52" s="1"/>
      <c r="CF52" s="17"/>
    </row>
    <row r="53" spans="1:90" ht="14" x14ac:dyDescent="0.15">
      <c r="A53" s="25" t="s">
        <v>183</v>
      </c>
      <c r="G53" s="1"/>
      <c r="AD53" s="1"/>
      <c r="AI53" s="1"/>
      <c r="AN53" s="1"/>
      <c r="AS53" s="1"/>
      <c r="AZ53" s="1"/>
      <c r="BB53" s="1"/>
      <c r="BG53" s="1"/>
      <c r="BL53" s="1"/>
      <c r="BQ53" s="17"/>
      <c r="BV53" s="1"/>
      <c r="CA53" s="1"/>
      <c r="CF53" s="17"/>
    </row>
    <row r="54" spans="1:90" ht="14" x14ac:dyDescent="0.15">
      <c r="A54" s="81" t="s">
        <v>185</v>
      </c>
      <c r="G54" s="1"/>
      <c r="AD54" s="1"/>
      <c r="AI54" s="1"/>
      <c r="AN54" s="1"/>
      <c r="AS54" s="1"/>
      <c r="AZ54" s="1"/>
      <c r="BB54" s="1"/>
      <c r="BG54" s="1"/>
      <c r="BL54" s="1"/>
      <c r="BQ54" s="17"/>
      <c r="BV54" s="1"/>
      <c r="CA54" s="1"/>
      <c r="CF54" s="17"/>
    </row>
    <row r="55" spans="1:90" ht="14" x14ac:dyDescent="0.15">
      <c r="A55" s="83" t="s">
        <v>184</v>
      </c>
      <c r="G55" s="1"/>
      <c r="AD55" s="1"/>
      <c r="AI55" s="1"/>
      <c r="AN55" s="1"/>
      <c r="AS55" s="1"/>
      <c r="AZ55" s="1"/>
      <c r="BB55" s="1"/>
      <c r="BG55" s="1"/>
      <c r="BL55" s="1"/>
      <c r="BQ55" s="17"/>
      <c r="BV55" s="1"/>
      <c r="CA55" s="1"/>
      <c r="CF55" s="17"/>
    </row>
    <row r="56" spans="1:90" x14ac:dyDescent="0.15">
      <c r="G56" s="1"/>
      <c r="AD56" s="1"/>
      <c r="AI56" s="1"/>
      <c r="AN56" s="1"/>
      <c r="AS56" s="1"/>
      <c r="AZ56" s="1"/>
      <c r="BB56" s="1"/>
      <c r="BG56" s="1"/>
      <c r="BL56" s="1"/>
      <c r="BQ56" s="17"/>
      <c r="BV56" s="1"/>
      <c r="CA56" s="1"/>
      <c r="CF56" s="17"/>
    </row>
    <row r="57" spans="1:90" x14ac:dyDescent="0.15">
      <c r="G57" s="1"/>
      <c r="AD57" s="1"/>
      <c r="AI57" s="1"/>
      <c r="AN57" s="1"/>
      <c r="AS57" s="1"/>
      <c r="AZ57" s="1"/>
      <c r="BB57" s="1"/>
      <c r="BG57" s="1"/>
      <c r="BL57" s="1"/>
      <c r="BQ57" s="17"/>
      <c r="BV57" s="1"/>
      <c r="CA57" s="1"/>
      <c r="CF57" s="17"/>
    </row>
    <row r="58" spans="1:90" x14ac:dyDescent="0.15">
      <c r="G58" s="1"/>
      <c r="AD58" s="1"/>
      <c r="AI58" s="1"/>
      <c r="AN58" s="1"/>
      <c r="AS58" s="1"/>
      <c r="AZ58" s="1"/>
      <c r="BB58" s="1"/>
      <c r="BG58" s="1"/>
      <c r="BL58" s="1"/>
      <c r="BQ58" s="17"/>
      <c r="BV58" s="1"/>
      <c r="CA58" s="1"/>
      <c r="CF58" s="17"/>
    </row>
    <row r="59" spans="1:90" x14ac:dyDescent="0.15">
      <c r="G59" s="1"/>
      <c r="AD59" s="1"/>
      <c r="AI59" s="1"/>
      <c r="AN59" s="1"/>
      <c r="AS59" s="1"/>
      <c r="AZ59" s="1"/>
      <c r="BB59" s="1"/>
      <c r="BG59" s="1"/>
      <c r="BL59" s="1"/>
      <c r="BQ59" s="17"/>
      <c r="BV59" s="1"/>
      <c r="CA59" s="1"/>
      <c r="CF59" s="17"/>
    </row>
    <row r="60" spans="1:90" x14ac:dyDescent="0.15">
      <c r="G60" s="1"/>
      <c r="AD60" s="1"/>
      <c r="AI60" s="1"/>
      <c r="AN60" s="1"/>
      <c r="AS60" s="1"/>
      <c r="AZ60" s="1"/>
      <c r="BB60" s="1"/>
      <c r="BG60" s="1"/>
      <c r="BL60" s="1"/>
      <c r="BQ60" s="17"/>
      <c r="BV60" s="1"/>
      <c r="CA60" s="1"/>
      <c r="CF60" s="17"/>
    </row>
    <row r="61" spans="1:90" x14ac:dyDescent="0.15">
      <c r="G61" s="1"/>
      <c r="AD61" s="1"/>
      <c r="AI61" s="1"/>
      <c r="AN61" s="1"/>
      <c r="AS61" s="1"/>
      <c r="AZ61" s="1"/>
      <c r="BB61" s="1"/>
      <c r="BG61" s="1"/>
      <c r="BL61" s="1"/>
      <c r="BQ61" s="17"/>
      <c r="BV61" s="1"/>
      <c r="CA61" s="1"/>
      <c r="CF61" s="17"/>
    </row>
    <row r="62" spans="1:90" x14ac:dyDescent="0.15">
      <c r="G62" s="1"/>
      <c r="AD62" s="1"/>
      <c r="AI62" s="1"/>
      <c r="AN62" s="1"/>
      <c r="AS62" s="1"/>
      <c r="AZ62" s="1"/>
      <c r="BB62" s="1"/>
      <c r="BG62" s="1"/>
      <c r="BL62" s="1"/>
      <c r="BQ62" s="17"/>
      <c r="BV62" s="1"/>
      <c r="CA62" s="1"/>
      <c r="CF62" s="17"/>
    </row>
    <row r="63" spans="1:90" x14ac:dyDescent="0.15">
      <c r="G63" s="1"/>
      <c r="AD63" s="1"/>
      <c r="AI63" s="1"/>
      <c r="AN63" s="1"/>
      <c r="AS63" s="1"/>
      <c r="AZ63" s="1"/>
      <c r="BB63" s="1"/>
      <c r="BG63" s="1"/>
      <c r="BL63" s="1"/>
      <c r="BQ63" s="17"/>
      <c r="BV63" s="1"/>
      <c r="CA63" s="1"/>
      <c r="CF63" s="17"/>
    </row>
    <row r="64" spans="1:90" x14ac:dyDescent="0.15">
      <c r="G64" s="1"/>
      <c r="AD64" s="1"/>
      <c r="AI64" s="1"/>
      <c r="AN64" s="1"/>
      <c r="AS64" s="1"/>
      <c r="AZ64" s="1"/>
      <c r="BB64" s="1"/>
      <c r="BG64" s="1"/>
      <c r="BL64" s="1"/>
      <c r="BQ64" s="17"/>
      <c r="BV64" s="1"/>
      <c r="CA64" s="1"/>
      <c r="CF64" s="17"/>
    </row>
    <row r="65" spans="7:84" x14ac:dyDescent="0.15">
      <c r="G65" s="1"/>
      <c r="AD65" s="1"/>
      <c r="AI65" s="1"/>
      <c r="AN65" s="1"/>
      <c r="AS65" s="1"/>
      <c r="AZ65" s="1"/>
      <c r="BB65" s="1"/>
      <c r="BG65" s="1"/>
      <c r="BL65" s="1"/>
      <c r="BQ65" s="17"/>
      <c r="BV65" s="1"/>
      <c r="CA65" s="1"/>
      <c r="CF65" s="17"/>
    </row>
    <row r="66" spans="7:84" x14ac:dyDescent="0.15">
      <c r="G66" s="1"/>
      <c r="AD66" s="1"/>
      <c r="AI66" s="1"/>
      <c r="AN66" s="1"/>
      <c r="AS66" s="1"/>
      <c r="AZ66" s="1"/>
      <c r="BB66" s="1"/>
      <c r="BG66" s="1"/>
      <c r="BL66" s="1"/>
      <c r="BQ66" s="17"/>
      <c r="BV66" s="1"/>
      <c r="CA66" s="1"/>
      <c r="CF66" s="17"/>
    </row>
    <row r="67" spans="7:84" x14ac:dyDescent="0.15">
      <c r="G67" s="1"/>
      <c r="AD67" s="1"/>
      <c r="AI67" s="1"/>
      <c r="AN67" s="1"/>
      <c r="AS67" s="1"/>
      <c r="AZ67" s="1"/>
      <c r="BB67" s="1"/>
      <c r="BG67" s="1"/>
      <c r="BL67" s="1"/>
      <c r="BQ67" s="17"/>
      <c r="BV67" s="1"/>
      <c r="CA67" s="1"/>
      <c r="CF67" s="17"/>
    </row>
    <row r="68" spans="7:84" x14ac:dyDescent="0.15">
      <c r="G68" s="1"/>
      <c r="AD68" s="1"/>
      <c r="AI68" s="1"/>
      <c r="AN68" s="1"/>
      <c r="AS68" s="1"/>
      <c r="AZ68" s="1"/>
      <c r="BB68" s="1"/>
      <c r="BG68" s="1"/>
      <c r="BL68" s="1"/>
      <c r="BQ68" s="17"/>
      <c r="BV68" s="1"/>
      <c r="CA68" s="1"/>
      <c r="CF68" s="17"/>
    </row>
    <row r="69" spans="7:84" x14ac:dyDescent="0.15">
      <c r="G69" s="1"/>
      <c r="AD69" s="1"/>
      <c r="AI69" s="1"/>
      <c r="AN69" s="1"/>
      <c r="AS69" s="1"/>
      <c r="AZ69" s="1"/>
      <c r="BB69" s="1"/>
      <c r="BG69" s="1"/>
      <c r="BL69" s="1"/>
      <c r="BQ69" s="17"/>
      <c r="BV69" s="1"/>
      <c r="CA69" s="1"/>
      <c r="CF69" s="17"/>
    </row>
    <row r="70" spans="7:84" x14ac:dyDescent="0.15">
      <c r="G70" s="1"/>
      <c r="AD70" s="1"/>
      <c r="AI70" s="1"/>
      <c r="AN70" s="1"/>
      <c r="AS70" s="1"/>
      <c r="AZ70" s="1"/>
      <c r="BB70" s="1"/>
      <c r="BG70" s="1"/>
      <c r="BL70" s="1"/>
      <c r="BQ70" s="17"/>
      <c r="BV70" s="1"/>
      <c r="CA70" s="1"/>
      <c r="CF70" s="17"/>
    </row>
    <row r="71" spans="7:84" x14ac:dyDescent="0.15">
      <c r="G71" s="1"/>
      <c r="AD71" s="1"/>
      <c r="AI71" s="1"/>
      <c r="AN71" s="1"/>
      <c r="AS71" s="1"/>
      <c r="AZ71" s="1"/>
      <c r="BB71" s="1"/>
      <c r="BG71" s="1"/>
      <c r="BL71" s="1"/>
      <c r="BQ71" s="17"/>
      <c r="BV71" s="1"/>
      <c r="CA71" s="1"/>
      <c r="CF71" s="17"/>
    </row>
    <row r="72" spans="7:84" x14ac:dyDescent="0.15">
      <c r="G72" s="1"/>
      <c r="AD72" s="1"/>
      <c r="AI72" s="1"/>
      <c r="AN72" s="1"/>
      <c r="AS72" s="1"/>
      <c r="AZ72" s="1"/>
      <c r="BB72" s="1"/>
      <c r="BG72" s="1"/>
      <c r="BL72" s="1"/>
      <c r="BQ72" s="17"/>
      <c r="BV72" s="1"/>
      <c r="CA72" s="1"/>
      <c r="CF72" s="17"/>
    </row>
    <row r="73" spans="7:84" x14ac:dyDescent="0.15">
      <c r="G73" s="1"/>
      <c r="AD73" s="1"/>
      <c r="AI73" s="1"/>
      <c r="AN73" s="1"/>
      <c r="AS73" s="1"/>
      <c r="AZ73" s="1"/>
      <c r="BB73" s="1"/>
      <c r="BG73" s="1"/>
      <c r="BL73" s="1"/>
      <c r="BQ73" s="17"/>
      <c r="BV73" s="1"/>
      <c r="CA73" s="1"/>
      <c r="CF73" s="17"/>
    </row>
    <row r="74" spans="7:84" x14ac:dyDescent="0.15">
      <c r="G74" s="1"/>
      <c r="AD74" s="1"/>
      <c r="AI74" s="1"/>
      <c r="AN74" s="1"/>
      <c r="AS74" s="1"/>
      <c r="AZ74" s="1"/>
      <c r="BB74" s="1"/>
      <c r="BG74" s="1"/>
      <c r="BL74" s="1"/>
      <c r="BQ74" s="17"/>
      <c r="BV74" s="1"/>
      <c r="CA74" s="1"/>
      <c r="CF74" s="17"/>
    </row>
    <row r="75" spans="7:84" x14ac:dyDescent="0.15">
      <c r="G75" s="1"/>
      <c r="AD75" s="1"/>
      <c r="AI75" s="1"/>
      <c r="AN75" s="1"/>
      <c r="AS75" s="1"/>
      <c r="AZ75" s="1"/>
      <c r="BB75" s="1"/>
      <c r="BG75" s="1"/>
      <c r="BL75" s="1"/>
      <c r="BQ75" s="17"/>
      <c r="BV75" s="1"/>
      <c r="CA75" s="1"/>
      <c r="CF75" s="17"/>
    </row>
    <row r="76" spans="7:84" x14ac:dyDescent="0.15">
      <c r="G76" s="1"/>
      <c r="AD76" s="1"/>
      <c r="AI76" s="1"/>
      <c r="AN76" s="1"/>
      <c r="AS76" s="1"/>
      <c r="AZ76" s="1"/>
      <c r="BB76" s="1"/>
      <c r="BG76" s="1"/>
      <c r="BL76" s="1"/>
      <c r="BQ76" s="17"/>
      <c r="BV76" s="1"/>
      <c r="CA76" s="1"/>
      <c r="CF76" s="17"/>
    </row>
    <row r="77" spans="7:84" x14ac:dyDescent="0.15">
      <c r="G77" s="1"/>
      <c r="AD77" s="1"/>
      <c r="AI77" s="1"/>
      <c r="AN77" s="1"/>
      <c r="AS77" s="1"/>
      <c r="AZ77" s="1"/>
      <c r="BB77" s="1"/>
      <c r="BG77" s="1"/>
      <c r="BL77" s="1"/>
      <c r="BQ77" s="17"/>
      <c r="BV77" s="1"/>
      <c r="CA77" s="1"/>
      <c r="CF77" s="17"/>
    </row>
    <row r="78" spans="7:84" x14ac:dyDescent="0.15">
      <c r="G78" s="1"/>
      <c r="AD78" s="1"/>
      <c r="AI78" s="1"/>
      <c r="AN78" s="1"/>
      <c r="AS78" s="1"/>
      <c r="AZ78" s="1"/>
      <c r="BB78" s="1"/>
      <c r="BG78" s="1"/>
      <c r="BL78" s="1"/>
      <c r="BQ78" s="17"/>
      <c r="BV78" s="1"/>
      <c r="CA78" s="1"/>
      <c r="CF78" s="17"/>
    </row>
    <row r="79" spans="7:84" x14ac:dyDescent="0.15">
      <c r="G79" s="1"/>
      <c r="AD79" s="1"/>
      <c r="AI79" s="1"/>
      <c r="AN79" s="1"/>
      <c r="AS79" s="1"/>
      <c r="AZ79" s="1"/>
      <c r="BB79" s="1"/>
      <c r="BG79" s="1"/>
      <c r="BL79" s="1"/>
      <c r="BQ79" s="17"/>
      <c r="BV79" s="1"/>
      <c r="CA79" s="1"/>
      <c r="CF79" s="17"/>
    </row>
    <row r="80" spans="7:84" x14ac:dyDescent="0.15">
      <c r="G80" s="1"/>
      <c r="AD80" s="1"/>
      <c r="AI80" s="1"/>
      <c r="AN80" s="1"/>
      <c r="AS80" s="1"/>
      <c r="AZ80" s="1"/>
      <c r="BB80" s="1"/>
      <c r="BG80" s="1"/>
      <c r="BL80" s="1"/>
      <c r="BQ80" s="17"/>
      <c r="BV80" s="1"/>
      <c r="CA80" s="1"/>
      <c r="CF80" s="17"/>
    </row>
    <row r="81" spans="7:84" x14ac:dyDescent="0.15">
      <c r="G81" s="1"/>
      <c r="AD81" s="1"/>
      <c r="AI81" s="1"/>
      <c r="AN81" s="1"/>
      <c r="AS81" s="1"/>
      <c r="AZ81" s="1"/>
      <c r="BB81" s="1"/>
      <c r="BG81" s="1"/>
      <c r="BL81" s="1"/>
      <c r="BQ81" s="17"/>
      <c r="BV81" s="1"/>
      <c r="CA81" s="1"/>
      <c r="CF81" s="17"/>
    </row>
    <row r="82" spans="7:84" x14ac:dyDescent="0.15">
      <c r="G82" s="1"/>
      <c r="AD82" s="1"/>
      <c r="AI82" s="1"/>
      <c r="AN82" s="1"/>
      <c r="AS82" s="1"/>
      <c r="AZ82" s="1"/>
      <c r="BB82" s="1"/>
      <c r="BG82" s="1"/>
      <c r="BL82" s="1"/>
      <c r="BQ82" s="17"/>
      <c r="BV82" s="1"/>
      <c r="CA82" s="1"/>
      <c r="CF82" s="17"/>
    </row>
    <row r="83" spans="7:84" x14ac:dyDescent="0.15">
      <c r="G83" s="1"/>
      <c r="AD83" s="1"/>
      <c r="AI83" s="1"/>
      <c r="AN83" s="1"/>
      <c r="AS83" s="1"/>
      <c r="AZ83" s="1"/>
      <c r="BB83" s="1"/>
      <c r="BG83" s="1"/>
      <c r="BL83" s="1"/>
      <c r="BQ83" s="17"/>
      <c r="BV83" s="1"/>
      <c r="CA83" s="1"/>
      <c r="CF83" s="17"/>
    </row>
    <row r="84" spans="7:84" x14ac:dyDescent="0.15">
      <c r="G84" s="1"/>
      <c r="AD84" s="1"/>
      <c r="AI84" s="1"/>
      <c r="AN84" s="1"/>
      <c r="AS84" s="1"/>
      <c r="AZ84" s="1"/>
      <c r="BB84" s="1"/>
      <c r="BG84" s="1"/>
      <c r="BL84" s="1"/>
      <c r="BQ84" s="17"/>
      <c r="BV84" s="1"/>
      <c r="CA84" s="1"/>
      <c r="CF84" s="17"/>
    </row>
    <row r="85" spans="7:84" x14ac:dyDescent="0.15">
      <c r="G85" s="1"/>
      <c r="AD85" s="1"/>
      <c r="AI85" s="1"/>
      <c r="AN85" s="1"/>
      <c r="AS85" s="1"/>
      <c r="AZ85" s="1"/>
      <c r="BB85" s="1"/>
      <c r="BG85" s="1"/>
      <c r="BL85" s="1"/>
      <c r="BQ85" s="17"/>
      <c r="BV85" s="1"/>
      <c r="CA85" s="1"/>
      <c r="CF85" s="17"/>
    </row>
    <row r="86" spans="7:84" x14ac:dyDescent="0.15">
      <c r="G86" s="1"/>
      <c r="AD86" s="1"/>
      <c r="AI86" s="1"/>
      <c r="AN86" s="1"/>
      <c r="AS86" s="1"/>
      <c r="AZ86" s="1"/>
      <c r="BB86" s="1"/>
      <c r="BG86" s="1"/>
      <c r="BL86" s="1"/>
      <c r="BQ86" s="17"/>
      <c r="BV86" s="1"/>
      <c r="CA86" s="1"/>
      <c r="CF86" s="17"/>
    </row>
    <row r="87" spans="7:84" x14ac:dyDescent="0.15">
      <c r="G87" s="1"/>
      <c r="AD87" s="1"/>
      <c r="AI87" s="1"/>
      <c r="AN87" s="1"/>
      <c r="AS87" s="1"/>
      <c r="AZ87" s="1"/>
      <c r="BB87" s="1"/>
      <c r="BG87" s="1"/>
      <c r="BL87" s="1"/>
      <c r="BQ87" s="17"/>
      <c r="BV87" s="1"/>
      <c r="CA87" s="1"/>
      <c r="CF87" s="17"/>
    </row>
    <row r="88" spans="7:84" x14ac:dyDescent="0.15">
      <c r="G88" s="1"/>
      <c r="AD88" s="1"/>
      <c r="AI88" s="1"/>
      <c r="AN88" s="1"/>
      <c r="AS88" s="1"/>
      <c r="AZ88" s="1"/>
      <c r="BB88" s="1"/>
      <c r="BG88" s="1"/>
      <c r="BL88" s="1"/>
      <c r="BQ88" s="17"/>
      <c r="BV88" s="1"/>
      <c r="CA88" s="1"/>
      <c r="CF88" s="17"/>
    </row>
    <row r="89" spans="7:84" x14ac:dyDescent="0.15">
      <c r="G89" s="1"/>
      <c r="AD89" s="1"/>
      <c r="AI89" s="1"/>
      <c r="AN89" s="1"/>
      <c r="AS89" s="1"/>
      <c r="AZ89" s="1"/>
      <c r="BB89" s="1"/>
      <c r="BG89" s="1"/>
      <c r="BL89" s="1"/>
      <c r="BQ89" s="17"/>
      <c r="BV89" s="1"/>
      <c r="CA89" s="1"/>
      <c r="CF89" s="17"/>
    </row>
    <row r="90" spans="7:84" x14ac:dyDescent="0.15">
      <c r="G90" s="1"/>
      <c r="AD90" s="1"/>
      <c r="AI90" s="1"/>
      <c r="AN90" s="1"/>
      <c r="AS90" s="1"/>
      <c r="AZ90" s="1"/>
      <c r="BB90" s="1"/>
      <c r="BG90" s="1"/>
      <c r="BL90" s="1"/>
      <c r="BQ90" s="17"/>
      <c r="BV90" s="1"/>
      <c r="CA90" s="1"/>
      <c r="CF90" s="17"/>
    </row>
    <row r="91" spans="7:84" x14ac:dyDescent="0.15">
      <c r="G91" s="1"/>
      <c r="AD91" s="1"/>
      <c r="AI91" s="1"/>
      <c r="AN91" s="1"/>
      <c r="AS91" s="1"/>
      <c r="AZ91" s="1"/>
      <c r="BB91" s="1"/>
      <c r="BG91" s="1"/>
      <c r="BL91" s="1"/>
      <c r="BQ91" s="17"/>
      <c r="BV91" s="1"/>
      <c r="CA91" s="1"/>
      <c r="CF91" s="17"/>
    </row>
    <row r="92" spans="7:84" x14ac:dyDescent="0.15">
      <c r="G92" s="1"/>
      <c r="AD92" s="1"/>
      <c r="AI92" s="1"/>
      <c r="AN92" s="1"/>
      <c r="AS92" s="1"/>
      <c r="AZ92" s="1"/>
      <c r="BB92" s="1"/>
      <c r="BG92" s="1"/>
      <c r="BL92" s="1"/>
      <c r="BQ92" s="17"/>
      <c r="BV92" s="1"/>
      <c r="CA92" s="1"/>
      <c r="CF92" s="17"/>
    </row>
    <row r="93" spans="7:84" x14ac:dyDescent="0.15">
      <c r="G93" s="1"/>
      <c r="AD93" s="1"/>
      <c r="AI93" s="1"/>
      <c r="AN93" s="1"/>
      <c r="AS93" s="1"/>
      <c r="AZ93" s="1"/>
      <c r="BB93" s="1"/>
      <c r="BG93" s="1"/>
      <c r="BL93" s="1"/>
      <c r="BQ93" s="17"/>
      <c r="BV93" s="1"/>
      <c r="CA93" s="1"/>
      <c r="CF93" s="17"/>
    </row>
    <row r="94" spans="7:84" x14ac:dyDescent="0.15">
      <c r="G94" s="1"/>
      <c r="AD94" s="1"/>
      <c r="AI94" s="1"/>
      <c r="AN94" s="1"/>
      <c r="AS94" s="1"/>
      <c r="AZ94" s="1"/>
      <c r="BB94" s="1"/>
      <c r="BG94" s="1"/>
      <c r="BL94" s="1"/>
      <c r="BQ94" s="17"/>
      <c r="BV94" s="1"/>
      <c r="CA94" s="1"/>
      <c r="CF94" s="17"/>
    </row>
    <row r="95" spans="7:84" x14ac:dyDescent="0.15">
      <c r="G95" s="1"/>
      <c r="AD95" s="1"/>
      <c r="AI95" s="1"/>
      <c r="AN95" s="1"/>
      <c r="AS95" s="1"/>
      <c r="AZ95" s="1"/>
      <c r="BB95" s="1"/>
      <c r="BG95" s="1"/>
      <c r="BL95" s="1"/>
      <c r="BQ95" s="17"/>
      <c r="BV95" s="1"/>
      <c r="CA95" s="1"/>
      <c r="CF95" s="17"/>
    </row>
    <row r="96" spans="7:84" x14ac:dyDescent="0.15">
      <c r="G96" s="1"/>
      <c r="AD96" s="1"/>
      <c r="AI96" s="1"/>
      <c r="AN96" s="1"/>
      <c r="AS96" s="1"/>
      <c r="AZ96" s="1"/>
      <c r="BB96" s="1"/>
      <c r="BG96" s="1"/>
      <c r="BL96" s="1"/>
      <c r="BQ96" s="17"/>
      <c r="BV96" s="1"/>
      <c r="CA96" s="1"/>
      <c r="CF96" s="17"/>
    </row>
    <row r="97" spans="7:84" x14ac:dyDescent="0.15">
      <c r="G97" s="1"/>
      <c r="AD97" s="1"/>
      <c r="AI97" s="1"/>
      <c r="AN97" s="1"/>
      <c r="AS97" s="1"/>
      <c r="AZ97" s="1"/>
      <c r="BB97" s="1"/>
      <c r="BG97" s="1"/>
      <c r="BL97" s="1"/>
      <c r="BQ97" s="17"/>
      <c r="BV97" s="1"/>
      <c r="CA97" s="1"/>
      <c r="CF97" s="17"/>
    </row>
    <row r="98" spans="7:84" x14ac:dyDescent="0.15">
      <c r="G98" s="1"/>
      <c r="AD98" s="1"/>
      <c r="AI98" s="1"/>
      <c r="AN98" s="1"/>
      <c r="AS98" s="1"/>
      <c r="AZ98" s="1"/>
      <c r="BB98" s="1"/>
      <c r="BG98" s="1"/>
      <c r="BL98" s="1"/>
      <c r="BQ98" s="17"/>
      <c r="BV98" s="1"/>
      <c r="CA98" s="1"/>
      <c r="CF98" s="17"/>
    </row>
    <row r="99" spans="7:84" x14ac:dyDescent="0.15">
      <c r="G99" s="1"/>
      <c r="AD99" s="1"/>
      <c r="AI99" s="1"/>
      <c r="AN99" s="1"/>
      <c r="AS99" s="1"/>
      <c r="AZ99" s="1"/>
      <c r="BB99" s="1"/>
      <c r="BG99" s="1"/>
      <c r="BL99" s="1"/>
      <c r="BQ99" s="17"/>
      <c r="BV99" s="1"/>
      <c r="CA99" s="1"/>
      <c r="CF99" s="17"/>
    </row>
    <row r="100" spans="7:84" x14ac:dyDescent="0.15">
      <c r="G100" s="1"/>
      <c r="AD100" s="1"/>
      <c r="AI100" s="1"/>
      <c r="AN100" s="1"/>
      <c r="AS100" s="1"/>
      <c r="AZ100" s="1"/>
      <c r="BB100" s="1"/>
      <c r="BG100" s="1"/>
      <c r="BL100" s="1"/>
      <c r="BQ100" s="17"/>
      <c r="BV100" s="1"/>
      <c r="CA100" s="1"/>
      <c r="CF100" s="17"/>
    </row>
    <row r="101" spans="7:84" x14ac:dyDescent="0.15">
      <c r="G101" s="1"/>
      <c r="AD101" s="1"/>
      <c r="AI101" s="1"/>
      <c r="AN101" s="1"/>
      <c r="AS101" s="1"/>
      <c r="AZ101" s="1"/>
      <c r="BB101" s="1"/>
      <c r="BG101" s="1"/>
      <c r="BL101" s="1"/>
      <c r="BQ101" s="17"/>
      <c r="BV101" s="1"/>
      <c r="CA101" s="1"/>
      <c r="CF101" s="17"/>
    </row>
    <row r="102" spans="7:84" x14ac:dyDescent="0.15">
      <c r="G102" s="1"/>
      <c r="AD102" s="1"/>
      <c r="AI102" s="1"/>
      <c r="AN102" s="1"/>
      <c r="AS102" s="1"/>
      <c r="AZ102" s="1"/>
      <c r="BB102" s="1"/>
      <c r="BG102" s="1"/>
      <c r="BL102" s="1"/>
      <c r="BQ102" s="17"/>
      <c r="BV102" s="1"/>
      <c r="CA102" s="1"/>
      <c r="CF102" s="17"/>
    </row>
    <row r="103" spans="7:84" x14ac:dyDescent="0.15">
      <c r="G103" s="1"/>
      <c r="AD103" s="1"/>
      <c r="AI103" s="1"/>
      <c r="AN103" s="1"/>
      <c r="AS103" s="1"/>
      <c r="AZ103" s="1"/>
      <c r="BB103" s="1"/>
      <c r="BG103" s="1"/>
      <c r="BL103" s="1"/>
      <c r="BQ103" s="17"/>
      <c r="BV103" s="1"/>
      <c r="CA103" s="1"/>
      <c r="CF103" s="17"/>
    </row>
    <row r="104" spans="7:84" x14ac:dyDescent="0.15">
      <c r="G104" s="1"/>
      <c r="AD104" s="1"/>
      <c r="AI104" s="1"/>
      <c r="AN104" s="1"/>
      <c r="AS104" s="1"/>
      <c r="AZ104" s="1"/>
      <c r="BB104" s="1"/>
      <c r="BG104" s="1"/>
      <c r="BL104" s="1"/>
      <c r="BQ104" s="17"/>
      <c r="BV104" s="1"/>
      <c r="CA104" s="1"/>
      <c r="CF104" s="17"/>
    </row>
    <row r="105" spans="7:84" x14ac:dyDescent="0.15">
      <c r="G105" s="1"/>
      <c r="AD105" s="1"/>
      <c r="AI105" s="1"/>
      <c r="AN105" s="1"/>
      <c r="AS105" s="1"/>
      <c r="AZ105" s="1"/>
      <c r="BB105" s="1"/>
      <c r="BG105" s="1"/>
      <c r="BL105" s="1"/>
      <c r="BQ105" s="17"/>
      <c r="BV105" s="1"/>
      <c r="CA105" s="1"/>
      <c r="CF105" s="17"/>
    </row>
    <row r="106" spans="7:84" x14ac:dyDescent="0.15">
      <c r="G106" s="1"/>
      <c r="AD106" s="1"/>
      <c r="AI106" s="1"/>
      <c r="AN106" s="1"/>
      <c r="AS106" s="1"/>
      <c r="AZ106" s="1"/>
      <c r="BB106" s="1"/>
      <c r="BG106" s="1"/>
      <c r="BL106" s="1"/>
      <c r="BQ106" s="17"/>
      <c r="BV106" s="1"/>
      <c r="CA106" s="1"/>
      <c r="CF106" s="17"/>
    </row>
    <row r="107" spans="7:84" x14ac:dyDescent="0.15">
      <c r="G107" s="1"/>
      <c r="AD107" s="1"/>
      <c r="AI107" s="1"/>
      <c r="AN107" s="1"/>
      <c r="AS107" s="1"/>
      <c r="AZ107" s="1"/>
      <c r="BB107" s="1"/>
      <c r="BG107" s="1"/>
      <c r="BL107" s="1"/>
      <c r="BQ107" s="17"/>
      <c r="BV107" s="1"/>
      <c r="CA107" s="1"/>
      <c r="CF107" s="17"/>
    </row>
    <row r="108" spans="7:84" x14ac:dyDescent="0.15">
      <c r="G108" s="1"/>
      <c r="AD108" s="1"/>
      <c r="AI108" s="1"/>
      <c r="AN108" s="1"/>
      <c r="AS108" s="1"/>
      <c r="AZ108" s="1"/>
      <c r="BB108" s="1"/>
      <c r="BG108" s="1"/>
      <c r="BL108" s="1"/>
      <c r="BQ108" s="17"/>
      <c r="BV108" s="1"/>
      <c r="CA108" s="1"/>
      <c r="CF108" s="17"/>
    </row>
    <row r="109" spans="7:84" x14ac:dyDescent="0.15">
      <c r="G109" s="1"/>
      <c r="AD109" s="1"/>
      <c r="AI109" s="1"/>
      <c r="AN109" s="1"/>
      <c r="AS109" s="1"/>
      <c r="AZ109" s="1"/>
      <c r="BB109" s="1"/>
      <c r="BG109" s="1"/>
      <c r="BL109" s="1"/>
      <c r="BQ109" s="17"/>
      <c r="BV109" s="1"/>
      <c r="CA109" s="1"/>
      <c r="CF109" s="17"/>
    </row>
    <row r="110" spans="7:84" x14ac:dyDescent="0.15">
      <c r="G110" s="1"/>
      <c r="AD110" s="1"/>
      <c r="AI110" s="1"/>
      <c r="AN110" s="1"/>
      <c r="AS110" s="1"/>
      <c r="AZ110" s="1"/>
      <c r="BB110" s="1"/>
      <c r="BG110" s="1"/>
      <c r="BL110" s="1"/>
      <c r="BQ110" s="17"/>
      <c r="BV110" s="1"/>
      <c r="CA110" s="1"/>
      <c r="CF110" s="17"/>
    </row>
    <row r="111" spans="7:84" x14ac:dyDescent="0.15">
      <c r="G111" s="1"/>
      <c r="AD111" s="1"/>
      <c r="AI111" s="1"/>
      <c r="AN111" s="1"/>
      <c r="AS111" s="1"/>
      <c r="AZ111" s="1"/>
      <c r="BB111" s="1"/>
      <c r="BG111" s="1"/>
      <c r="BL111" s="1"/>
      <c r="BQ111" s="17"/>
      <c r="BV111" s="1"/>
      <c r="CA111" s="1"/>
      <c r="CF111" s="17"/>
    </row>
    <row r="112" spans="7:84" x14ac:dyDescent="0.15">
      <c r="G112" s="1"/>
      <c r="AD112" s="1"/>
      <c r="AI112" s="1"/>
      <c r="AN112" s="1"/>
      <c r="AS112" s="1"/>
      <c r="AZ112" s="1"/>
      <c r="BB112" s="1"/>
      <c r="BG112" s="1"/>
      <c r="BL112" s="1"/>
      <c r="BQ112" s="17"/>
      <c r="BV112" s="1"/>
      <c r="CA112" s="1"/>
      <c r="CF112" s="17"/>
    </row>
    <row r="113" spans="7:84" x14ac:dyDescent="0.15">
      <c r="G113" s="1"/>
      <c r="AD113" s="1"/>
      <c r="AI113" s="1"/>
      <c r="AN113" s="1"/>
      <c r="AS113" s="1"/>
      <c r="AZ113" s="1"/>
      <c r="BB113" s="1"/>
      <c r="BG113" s="1"/>
      <c r="BL113" s="1"/>
      <c r="BQ113" s="17"/>
      <c r="BV113" s="1"/>
      <c r="CA113" s="1"/>
      <c r="CF113" s="17"/>
    </row>
    <row r="114" spans="7:84" x14ac:dyDescent="0.15">
      <c r="G114" s="1"/>
      <c r="AD114" s="1"/>
      <c r="AI114" s="1"/>
      <c r="AN114" s="1"/>
      <c r="AS114" s="1"/>
      <c r="AZ114" s="1"/>
      <c r="BB114" s="1"/>
      <c r="BG114" s="1"/>
      <c r="BL114" s="1"/>
      <c r="BQ114" s="17"/>
      <c r="BV114" s="1"/>
      <c r="CA114" s="1"/>
      <c r="CF114" s="17"/>
    </row>
    <row r="115" spans="7:84" x14ac:dyDescent="0.15">
      <c r="G115" s="1"/>
      <c r="AD115" s="1"/>
      <c r="AI115" s="1"/>
      <c r="AN115" s="1"/>
      <c r="AS115" s="1"/>
      <c r="AZ115" s="1"/>
      <c r="BB115" s="1"/>
      <c r="BG115" s="1"/>
      <c r="BL115" s="1"/>
      <c r="BQ115" s="17"/>
      <c r="BV115" s="1"/>
      <c r="CA115" s="1"/>
      <c r="CF115" s="17"/>
    </row>
    <row r="116" spans="7:84" x14ac:dyDescent="0.15">
      <c r="G116" s="1"/>
      <c r="AD116" s="1"/>
      <c r="AI116" s="1"/>
      <c r="AN116" s="1"/>
      <c r="AS116" s="1"/>
      <c r="AZ116" s="1"/>
      <c r="BB116" s="1"/>
      <c r="BG116" s="1"/>
      <c r="BL116" s="1"/>
      <c r="BQ116" s="17"/>
      <c r="BV116" s="1"/>
      <c r="CA116" s="1"/>
      <c r="CF116" s="17"/>
    </row>
    <row r="117" spans="7:84" x14ac:dyDescent="0.15">
      <c r="G117" s="1"/>
      <c r="AD117" s="1"/>
      <c r="AI117" s="1"/>
      <c r="AN117" s="1"/>
      <c r="AS117" s="1"/>
      <c r="AZ117" s="1"/>
      <c r="BB117" s="1"/>
      <c r="BG117" s="1"/>
      <c r="BL117" s="1"/>
      <c r="BQ117" s="17"/>
      <c r="BV117" s="1"/>
      <c r="CA117" s="1"/>
      <c r="CF117" s="17"/>
    </row>
    <row r="118" spans="7:84" x14ac:dyDescent="0.15">
      <c r="G118" s="1"/>
      <c r="AD118" s="1"/>
      <c r="AI118" s="1"/>
      <c r="AN118" s="1"/>
      <c r="AS118" s="1"/>
      <c r="AZ118" s="1"/>
      <c r="BB118" s="1"/>
      <c r="BG118" s="1"/>
      <c r="BL118" s="1"/>
      <c r="BQ118" s="17"/>
      <c r="BV118" s="1"/>
      <c r="CA118" s="1"/>
      <c r="CF118" s="17"/>
    </row>
    <row r="119" spans="7:84" x14ac:dyDescent="0.15">
      <c r="G119" s="1"/>
      <c r="AD119" s="1"/>
      <c r="AI119" s="1"/>
      <c r="AN119" s="1"/>
      <c r="AS119" s="1"/>
      <c r="AZ119" s="1"/>
      <c r="BB119" s="1"/>
      <c r="BG119" s="1"/>
      <c r="BL119" s="1"/>
      <c r="BQ119" s="17"/>
      <c r="BV119" s="1"/>
      <c r="CA119" s="1"/>
      <c r="CF119" s="17"/>
    </row>
    <row r="120" spans="7:84" x14ac:dyDescent="0.15">
      <c r="G120" s="1"/>
      <c r="AD120" s="1"/>
      <c r="AI120" s="1"/>
      <c r="AN120" s="1"/>
      <c r="AS120" s="1"/>
      <c r="AZ120" s="1"/>
      <c r="BB120" s="1"/>
      <c r="BG120" s="1"/>
      <c r="BL120" s="1"/>
      <c r="BQ120" s="17"/>
      <c r="BV120" s="1"/>
      <c r="CA120" s="1"/>
      <c r="CF120" s="17"/>
    </row>
    <row r="121" spans="7:84" x14ac:dyDescent="0.15">
      <c r="G121" s="1"/>
      <c r="AD121" s="1"/>
      <c r="AI121" s="1"/>
      <c r="AN121" s="1"/>
      <c r="AS121" s="1"/>
      <c r="AZ121" s="1"/>
      <c r="BB121" s="1"/>
      <c r="BG121" s="1"/>
      <c r="BL121" s="1"/>
      <c r="BQ121" s="17"/>
      <c r="BV121" s="1"/>
      <c r="CA121" s="1"/>
      <c r="CF121" s="17"/>
    </row>
    <row r="122" spans="7:84" x14ac:dyDescent="0.15">
      <c r="G122" s="1"/>
      <c r="AD122" s="1"/>
      <c r="AI122" s="1"/>
      <c r="AN122" s="1"/>
      <c r="AS122" s="1"/>
      <c r="AZ122" s="1"/>
      <c r="BB122" s="1"/>
      <c r="BG122" s="1"/>
      <c r="BL122" s="1"/>
      <c r="BQ122" s="17"/>
      <c r="BV122" s="1"/>
      <c r="CA122" s="1"/>
      <c r="CF122" s="17"/>
    </row>
    <row r="123" spans="7:84" x14ac:dyDescent="0.15">
      <c r="G123" s="1"/>
      <c r="AD123" s="1"/>
      <c r="AI123" s="1"/>
      <c r="AN123" s="1"/>
      <c r="AS123" s="1"/>
      <c r="AZ123" s="1"/>
      <c r="BB123" s="1"/>
      <c r="BG123" s="1"/>
      <c r="BL123" s="1"/>
      <c r="BQ123" s="17"/>
      <c r="BV123" s="1"/>
      <c r="CA123" s="1"/>
      <c r="CF123" s="17"/>
    </row>
    <row r="124" spans="7:84" x14ac:dyDescent="0.15">
      <c r="G124" s="1"/>
      <c r="AD124" s="1"/>
      <c r="AI124" s="1"/>
      <c r="AN124" s="1"/>
      <c r="AS124" s="1"/>
      <c r="AZ124" s="1"/>
      <c r="BB124" s="1"/>
      <c r="BG124" s="1"/>
      <c r="BL124" s="1"/>
      <c r="BQ124" s="17"/>
      <c r="BV124" s="1"/>
      <c r="CA124" s="1"/>
      <c r="CF124" s="17"/>
    </row>
    <row r="125" spans="7:84" x14ac:dyDescent="0.15">
      <c r="G125" s="1"/>
      <c r="AD125" s="1"/>
      <c r="AI125" s="1"/>
      <c r="AN125" s="1"/>
      <c r="AS125" s="1"/>
      <c r="AZ125" s="1"/>
      <c r="BB125" s="1"/>
      <c r="BG125" s="1"/>
      <c r="BL125" s="1"/>
      <c r="BQ125" s="17"/>
      <c r="BV125" s="1"/>
      <c r="CA125" s="1"/>
      <c r="CF125" s="17"/>
    </row>
    <row r="126" spans="7:84" x14ac:dyDescent="0.15">
      <c r="G126" s="1"/>
      <c r="AD126" s="1"/>
      <c r="AI126" s="1"/>
      <c r="AN126" s="1"/>
      <c r="AS126" s="1"/>
      <c r="AZ126" s="1"/>
      <c r="BB126" s="1"/>
      <c r="BG126" s="1"/>
      <c r="BL126" s="1"/>
      <c r="BQ126" s="17"/>
      <c r="BV126" s="1"/>
      <c r="CA126" s="1"/>
      <c r="CF126" s="17"/>
    </row>
    <row r="127" spans="7:84" x14ac:dyDescent="0.15">
      <c r="G127" s="1"/>
      <c r="AD127" s="1"/>
      <c r="AI127" s="1"/>
      <c r="AN127" s="1"/>
      <c r="AS127" s="1"/>
      <c r="AZ127" s="1"/>
      <c r="BB127" s="1"/>
      <c r="BG127" s="1"/>
      <c r="BL127" s="1"/>
      <c r="BQ127" s="17"/>
      <c r="BV127" s="1"/>
      <c r="CA127" s="1"/>
      <c r="CF127" s="17"/>
    </row>
    <row r="128" spans="7:84" x14ac:dyDescent="0.15">
      <c r="G128" s="1"/>
      <c r="AD128" s="1"/>
      <c r="AI128" s="1"/>
      <c r="AN128" s="1"/>
      <c r="AS128" s="1"/>
      <c r="AZ128" s="1"/>
      <c r="BB128" s="1"/>
      <c r="BG128" s="1"/>
      <c r="BL128" s="1"/>
      <c r="BQ128" s="17"/>
      <c r="BV128" s="1"/>
      <c r="CA128" s="1"/>
      <c r="CF128" s="17"/>
    </row>
    <row r="129" spans="7:84" x14ac:dyDescent="0.15">
      <c r="G129" s="1"/>
      <c r="AD129" s="1"/>
      <c r="AI129" s="1"/>
      <c r="AN129" s="1"/>
      <c r="AS129" s="1"/>
      <c r="AZ129" s="1"/>
      <c r="BB129" s="1"/>
      <c r="BG129" s="1"/>
      <c r="BL129" s="1"/>
      <c r="BQ129" s="17"/>
      <c r="BV129" s="1"/>
      <c r="CA129" s="1"/>
      <c r="CF129" s="17"/>
    </row>
    <row r="130" spans="7:84" x14ac:dyDescent="0.15">
      <c r="G130" s="1"/>
      <c r="AD130" s="1"/>
      <c r="AI130" s="1"/>
      <c r="AN130" s="1"/>
      <c r="AS130" s="1"/>
      <c r="AZ130" s="1"/>
      <c r="BB130" s="1"/>
      <c r="BG130" s="1"/>
      <c r="BL130" s="1"/>
      <c r="BQ130" s="17"/>
      <c r="BV130" s="1"/>
      <c r="CA130" s="1"/>
      <c r="CF130" s="17"/>
    </row>
    <row r="131" spans="7:84" x14ac:dyDescent="0.15">
      <c r="G131" s="1"/>
      <c r="AD131" s="1"/>
      <c r="AI131" s="1"/>
      <c r="AN131" s="1"/>
      <c r="AS131" s="1"/>
      <c r="AZ131" s="1"/>
      <c r="BB131" s="1"/>
      <c r="BG131" s="1"/>
      <c r="BL131" s="1"/>
      <c r="BQ131" s="17"/>
      <c r="BV131" s="1"/>
      <c r="CA131" s="1"/>
      <c r="CF131" s="17"/>
    </row>
    <row r="132" spans="7:84" x14ac:dyDescent="0.15">
      <c r="G132" s="1"/>
      <c r="AD132" s="1"/>
      <c r="AI132" s="1"/>
      <c r="AN132" s="1"/>
      <c r="AS132" s="1"/>
      <c r="AZ132" s="1"/>
      <c r="BB132" s="1"/>
      <c r="BG132" s="1"/>
      <c r="BL132" s="1"/>
      <c r="BQ132" s="17"/>
      <c r="BV132" s="1"/>
      <c r="CA132" s="1"/>
      <c r="CF132" s="17"/>
    </row>
    <row r="133" spans="7:84" x14ac:dyDescent="0.15">
      <c r="G133" s="1"/>
      <c r="AD133" s="1"/>
      <c r="AI133" s="1"/>
      <c r="AN133" s="1"/>
      <c r="AS133" s="1"/>
      <c r="AZ133" s="1"/>
      <c r="BB133" s="1"/>
      <c r="BG133" s="1"/>
      <c r="BL133" s="1"/>
      <c r="BQ133" s="17"/>
      <c r="BV133" s="1"/>
      <c r="CA133" s="1"/>
      <c r="CF133" s="17"/>
    </row>
    <row r="134" spans="7:84" x14ac:dyDescent="0.15">
      <c r="G134" s="1"/>
      <c r="AD134" s="1"/>
      <c r="AI134" s="1"/>
      <c r="AN134" s="1"/>
      <c r="AS134" s="1"/>
      <c r="AZ134" s="1"/>
      <c r="BB134" s="1"/>
      <c r="BG134" s="1"/>
      <c r="BL134" s="1"/>
      <c r="BQ134" s="17"/>
      <c r="BV134" s="1"/>
      <c r="CA134" s="1"/>
      <c r="CF134" s="17"/>
    </row>
    <row r="135" spans="7:84" x14ac:dyDescent="0.15">
      <c r="G135" s="1"/>
      <c r="AD135" s="1"/>
      <c r="AI135" s="1"/>
      <c r="AN135" s="1"/>
      <c r="AS135" s="1"/>
      <c r="AZ135" s="1"/>
      <c r="BB135" s="1"/>
      <c r="BG135" s="1"/>
      <c r="BL135" s="1"/>
      <c r="BQ135" s="17"/>
      <c r="BV135" s="1"/>
      <c r="CA135" s="1"/>
      <c r="CF135" s="17"/>
    </row>
    <row r="136" spans="7:84" x14ac:dyDescent="0.15">
      <c r="G136" s="1"/>
      <c r="AD136" s="1"/>
      <c r="AI136" s="1"/>
      <c r="AN136" s="1"/>
      <c r="AS136" s="1"/>
      <c r="AZ136" s="1"/>
      <c r="BB136" s="1"/>
      <c r="BG136" s="1"/>
      <c r="BL136" s="1"/>
      <c r="BQ136" s="17"/>
      <c r="BV136" s="1"/>
      <c r="CA136" s="1"/>
      <c r="CF136" s="17"/>
    </row>
    <row r="137" spans="7:84" x14ac:dyDescent="0.15">
      <c r="G137" s="1"/>
      <c r="AD137" s="1"/>
      <c r="AI137" s="1"/>
      <c r="AN137" s="1"/>
      <c r="AS137" s="1"/>
      <c r="AZ137" s="1"/>
      <c r="BB137" s="1"/>
      <c r="BG137" s="1"/>
      <c r="BL137" s="1"/>
      <c r="BQ137" s="17"/>
      <c r="BV137" s="1"/>
      <c r="CA137" s="1"/>
      <c r="CF137" s="17"/>
    </row>
    <row r="138" spans="7:84" x14ac:dyDescent="0.15">
      <c r="G138" s="1"/>
      <c r="AD138" s="1"/>
      <c r="AI138" s="1"/>
      <c r="AN138" s="1"/>
      <c r="AS138" s="1"/>
      <c r="AZ138" s="1"/>
      <c r="BB138" s="1"/>
      <c r="BG138" s="1"/>
      <c r="BL138" s="1"/>
      <c r="BQ138" s="17"/>
      <c r="BV138" s="1"/>
      <c r="CA138" s="1"/>
      <c r="CF138" s="17"/>
    </row>
    <row r="139" spans="7:84" x14ac:dyDescent="0.15">
      <c r="G139" s="1"/>
      <c r="AD139" s="1"/>
      <c r="AI139" s="1"/>
      <c r="AN139" s="1"/>
      <c r="AS139" s="1"/>
      <c r="AZ139" s="1"/>
      <c r="BB139" s="1"/>
      <c r="BG139" s="1"/>
      <c r="BL139" s="1"/>
      <c r="BQ139" s="17"/>
      <c r="BV139" s="1"/>
      <c r="CA139" s="1"/>
      <c r="CF139" s="17"/>
    </row>
    <row r="140" spans="7:84" x14ac:dyDescent="0.15">
      <c r="G140" s="1"/>
      <c r="AD140" s="1"/>
      <c r="AI140" s="1"/>
      <c r="AN140" s="1"/>
      <c r="AS140" s="1"/>
      <c r="AZ140" s="1"/>
      <c r="BB140" s="1"/>
      <c r="BG140" s="1"/>
      <c r="BL140" s="1"/>
      <c r="BQ140" s="17"/>
      <c r="BV140" s="1"/>
      <c r="CA140" s="1"/>
      <c r="CF140" s="17"/>
    </row>
  </sheetData>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E6BF-1CEB-964C-93C7-938D2CEFBD5E}">
  <dimension ref="A1:IC140"/>
  <sheetViews>
    <sheetView zoomScale="120" zoomScaleNormal="120" workbookViewId="0">
      <pane xSplit="1" ySplit="3" topLeftCell="B41" activePane="bottomRight" state="frozen"/>
      <selection pane="topRight" activeCell="B1" sqref="B1"/>
      <selection pane="bottomLeft" activeCell="A4" sqref="A4"/>
      <selection pane="bottomRight" activeCell="I54" sqref="I54"/>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3" customWidth="1"/>
    <col min="31" max="34" width="14.6640625" style="1" customWidth="1"/>
    <col min="35" max="35" width="14.6640625" style="3" customWidth="1"/>
    <col min="36" max="39" width="14.6640625" style="1" customWidth="1"/>
    <col min="40" max="40" width="14.6640625" style="3" customWidth="1"/>
    <col min="41" max="44" width="14.6640625" style="1" customWidth="1"/>
    <col min="45" max="45" width="14.6640625" style="3" customWidth="1"/>
    <col min="46" max="49" width="14.6640625" style="17" customWidth="1"/>
    <col min="50" max="50" width="14.6640625" style="144" customWidth="1"/>
    <col min="51" max="51" width="14.6640625" style="1" customWidth="1"/>
    <col min="52" max="52" width="14.6640625" style="3" customWidth="1"/>
    <col min="53" max="53" width="16.33203125" style="1" customWidth="1"/>
    <col min="54" max="54" width="16.33203125" style="3" customWidth="1"/>
    <col min="55" max="55" width="16.33203125" style="1" customWidth="1"/>
    <col min="56" max="58" width="14.6640625" style="1" customWidth="1"/>
    <col min="59" max="59" width="14.6640625" style="2" customWidth="1"/>
    <col min="60" max="63" width="14.6640625" style="1" customWidth="1"/>
    <col min="64" max="64" width="14.6640625" style="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6"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COUNT(B4:B49)</f>
        <v>4</v>
      </c>
      <c r="C2" s="13">
        <f>COUNT(C4:C49)</f>
        <v>22</v>
      </c>
      <c r="D2" s="13">
        <f>SUM(D4:D49)</f>
        <v>1315</v>
      </c>
      <c r="E2" s="13">
        <f>SUM(E4:E49)</f>
        <v>1200</v>
      </c>
      <c r="F2" s="13">
        <f>SUM(F4:F49)</f>
        <v>1105</v>
      </c>
      <c r="G2" s="14">
        <f>SUM(G4:G49)</f>
        <v>1115</v>
      </c>
      <c r="H2" s="13">
        <f>COUNT(H4:H49)</f>
        <v>21</v>
      </c>
      <c r="I2" s="13">
        <f t="shared" ref="I2:J2" si="0">COUNT(I4:I49)</f>
        <v>8</v>
      </c>
      <c r="J2" s="13">
        <f t="shared" si="0"/>
        <v>18</v>
      </c>
      <c r="K2" s="13">
        <f>SUM(K4:K49)</f>
        <v>111</v>
      </c>
      <c r="L2" s="13">
        <f>SUM(L4:L49)</f>
        <v>87</v>
      </c>
      <c r="M2" s="13">
        <f>SUM(M4:M49)</f>
        <v>116</v>
      </c>
      <c r="N2" s="13">
        <f>SUM(N4:N49)</f>
        <v>124.6</v>
      </c>
      <c r="O2" s="31">
        <f t="shared" ref="O2" si="1">SUM(O4:O49)</f>
        <v>100</v>
      </c>
      <c r="P2" s="13">
        <f>SUM(P4:P49)</f>
        <v>20</v>
      </c>
      <c r="Q2" s="13">
        <f>SUM(Q4:Q49)</f>
        <v>26</v>
      </c>
      <c r="R2" s="13">
        <f>SUM(R4:R49)</f>
        <v>37</v>
      </c>
      <c r="S2" s="13">
        <f>SUM(S4:S49)</f>
        <v>36.75</v>
      </c>
      <c r="T2" s="31">
        <f t="shared" ref="T2" si="2">SUM(T4:T49)</f>
        <v>35</v>
      </c>
      <c r="U2" s="13">
        <f>SUM(U4:U49)</f>
        <v>131</v>
      </c>
      <c r="V2" s="13">
        <f>SUM(V4:V49)</f>
        <v>113</v>
      </c>
      <c r="W2" s="13">
        <f>SUM(W4:W49)</f>
        <v>153</v>
      </c>
      <c r="X2" s="13">
        <f>SUM(X4:X49)</f>
        <v>161.35</v>
      </c>
      <c r="Y2" s="31">
        <f t="shared" ref="Y2" si="3">SUM(Y4:Y49)</f>
        <v>135</v>
      </c>
      <c r="Z2" s="13">
        <f>SUM(Z4:Z49)</f>
        <v>380</v>
      </c>
      <c r="AA2" s="13">
        <f>SUM(AA4:AA49)</f>
        <v>272</v>
      </c>
      <c r="AB2" s="13">
        <f>SUM(AB4:AB49)</f>
        <v>286</v>
      </c>
      <c r="AC2" s="13">
        <f>SUM(AC4:AC49)</f>
        <v>315</v>
      </c>
      <c r="AD2" s="14">
        <f>SUM(AD4:AD49)</f>
        <v>395</v>
      </c>
      <c r="AE2" s="13">
        <f t="shared" ref="AE2:AN2" si="4">SUM(AE4:AE49)</f>
        <v>40</v>
      </c>
      <c r="AF2" s="13">
        <f t="shared" si="4"/>
        <v>1</v>
      </c>
      <c r="AG2" s="13">
        <f t="shared" si="4"/>
        <v>1</v>
      </c>
      <c r="AH2" s="13">
        <f t="shared" si="4"/>
        <v>0</v>
      </c>
      <c r="AI2" s="14">
        <f t="shared" si="4"/>
        <v>1</v>
      </c>
      <c r="AJ2" s="13">
        <f t="shared" si="4"/>
        <v>648</v>
      </c>
      <c r="AK2" s="13">
        <f t="shared" si="4"/>
        <v>738</v>
      </c>
      <c r="AL2" s="13">
        <f t="shared" si="4"/>
        <v>618</v>
      </c>
      <c r="AM2" s="13">
        <f t="shared" si="4"/>
        <v>1020</v>
      </c>
      <c r="AN2" s="14">
        <f t="shared" si="4"/>
        <v>1068</v>
      </c>
      <c r="AO2" s="13">
        <f>SUM(AO4:AO49)</f>
        <v>0</v>
      </c>
      <c r="AP2" s="13">
        <f>SUM(AP4:AP49)</f>
        <v>1</v>
      </c>
      <c r="AQ2" s="13">
        <f>SUM(AQ4:AQ49)</f>
        <v>2</v>
      </c>
      <c r="AR2" s="13">
        <f>SUM(AR4:AR49)</f>
        <v>1</v>
      </c>
      <c r="AS2" s="14">
        <f t="shared" ref="AS2" si="5">SUM(AS4:AS49)</f>
        <v>18</v>
      </c>
      <c r="AT2" s="13">
        <f>SUM(AT4:AT49)</f>
        <v>1068</v>
      </c>
      <c r="AU2" s="13">
        <f>SUM(AU4:AU49)</f>
        <v>1012</v>
      </c>
      <c r="AV2" s="13">
        <f>SUM(AV4:AV49)</f>
        <v>907</v>
      </c>
      <c r="AW2" s="13">
        <f>SUM(AW4:AW49)</f>
        <v>1336</v>
      </c>
      <c r="AX2" s="14">
        <f t="shared" ref="AX2:CF2" si="6">SUM(AX4:AX49)</f>
        <v>1482</v>
      </c>
      <c r="AY2" s="13">
        <f t="shared" si="6"/>
        <v>704</v>
      </c>
      <c r="AZ2" s="18">
        <f>SUM(AZ4:AZ49)</f>
        <v>1100</v>
      </c>
      <c r="BA2" s="13">
        <f t="shared" si="6"/>
        <v>566</v>
      </c>
      <c r="BB2" s="14">
        <f t="shared" si="6"/>
        <v>739</v>
      </c>
      <c r="BC2" s="13">
        <f>SUM(BC4:BC49)</f>
        <v>373</v>
      </c>
      <c r="BD2" s="13">
        <f t="shared" si="6"/>
        <v>346</v>
      </c>
      <c r="BE2" s="13">
        <f t="shared" si="6"/>
        <v>436</v>
      </c>
      <c r="BF2" s="13">
        <f t="shared" si="6"/>
        <v>308</v>
      </c>
      <c r="BG2" s="15">
        <f t="shared" si="6"/>
        <v>578</v>
      </c>
      <c r="BH2" s="13">
        <f t="shared" si="6"/>
        <v>8</v>
      </c>
      <c r="BI2" s="13">
        <f t="shared" si="6"/>
        <v>13</v>
      </c>
      <c r="BJ2" s="13">
        <f t="shared" si="6"/>
        <v>13</v>
      </c>
      <c r="BK2" s="13">
        <f t="shared" si="6"/>
        <v>20</v>
      </c>
      <c r="BL2" s="15">
        <f t="shared" si="6"/>
        <v>27</v>
      </c>
      <c r="BM2" s="13">
        <f t="shared" si="6"/>
        <v>381</v>
      </c>
      <c r="BN2" s="13">
        <f t="shared" si="6"/>
        <v>359</v>
      </c>
      <c r="BO2" s="13">
        <f t="shared" si="6"/>
        <v>449</v>
      </c>
      <c r="BP2" s="13">
        <f t="shared" si="6"/>
        <v>328</v>
      </c>
      <c r="BQ2" s="15">
        <f t="shared" si="6"/>
        <v>605</v>
      </c>
      <c r="BR2" s="13">
        <f t="shared" si="6"/>
        <v>153</v>
      </c>
      <c r="BS2" s="13">
        <f t="shared" si="6"/>
        <v>140</v>
      </c>
      <c r="BT2" s="13">
        <f t="shared" si="6"/>
        <v>186</v>
      </c>
      <c r="BU2" s="13">
        <f t="shared" si="6"/>
        <v>197</v>
      </c>
      <c r="BV2" s="15">
        <f t="shared" si="6"/>
        <v>243</v>
      </c>
      <c r="BW2" s="13">
        <f t="shared" si="6"/>
        <v>14</v>
      </c>
      <c r="BX2" s="13">
        <f t="shared" si="6"/>
        <v>13</v>
      </c>
      <c r="BY2" s="13">
        <f t="shared" si="6"/>
        <v>9</v>
      </c>
      <c r="BZ2" s="13">
        <f t="shared" si="6"/>
        <v>6</v>
      </c>
      <c r="CA2" s="15">
        <f t="shared" si="6"/>
        <v>8</v>
      </c>
      <c r="CB2" s="13">
        <f t="shared" si="6"/>
        <v>167</v>
      </c>
      <c r="CC2" s="13">
        <f t="shared" si="6"/>
        <v>153</v>
      </c>
      <c r="CD2" s="13">
        <f t="shared" si="6"/>
        <v>195</v>
      </c>
      <c r="CE2" s="13">
        <f t="shared" si="6"/>
        <v>203</v>
      </c>
      <c r="CF2" s="15">
        <f t="shared" si="6"/>
        <v>251</v>
      </c>
      <c r="CG2" s="13">
        <f>Table1913[[#This Row],[Column23]]+Table1913[[#This Row],[Column24]]+Table1913[[#This Row],[Column25]]</f>
        <v>1616</v>
      </c>
      <c r="CH2" s="13">
        <f>Table1913[[#This Row],[Total UG Students 2018/19]]+Table1913[[#This Row],[Column9]]+Table1913[[#This Row],[Total Students 2018/19]]</f>
        <v>1524</v>
      </c>
      <c r="CI2" s="13">
        <f>Table1913[[#This Row],[Total UG Students 2019/20]]+Table1913[[#This Row],[Column8]]+Table1913[[#This Row],[Total Students 2019/20]]</f>
        <v>1551</v>
      </c>
      <c r="CJ2" s="13">
        <f>AW2+BP2+CE2</f>
        <v>1867</v>
      </c>
      <c r="CK2" s="67">
        <f>AX2+BQ2+CF2</f>
        <v>2338</v>
      </c>
      <c r="CL2" s="74"/>
    </row>
    <row r="3" spans="1:237" s="16" customFormat="1" ht="14" x14ac:dyDescent="0.15">
      <c r="A3" s="28" t="s">
        <v>125</v>
      </c>
      <c r="D3" s="36">
        <f>AVERAGE(D4:D49)</f>
        <v>29.886363636363637</v>
      </c>
      <c r="E3" s="36">
        <f t="shared" ref="E3:H3" si="7">AVERAGE(E4:E49)</f>
        <v>41.379310344827587</v>
      </c>
      <c r="F3" s="36">
        <f t="shared" si="7"/>
        <v>31.571428571428573</v>
      </c>
      <c r="G3" s="55">
        <f t="shared" si="7"/>
        <v>30.972222222222221</v>
      </c>
      <c r="H3" s="36">
        <f t="shared" si="7"/>
        <v>1</v>
      </c>
      <c r="I3" s="36"/>
      <c r="J3" s="36"/>
      <c r="K3" s="36">
        <f>K2/20</f>
        <v>5.55</v>
      </c>
      <c r="L3" s="36">
        <f>L2/19</f>
        <v>4.5789473684210522</v>
      </c>
      <c r="M3" s="36">
        <f>M2/19</f>
        <v>6.1052631578947372</v>
      </c>
      <c r="N3" s="36">
        <f>N2/29</f>
        <v>4.296551724137931</v>
      </c>
      <c r="O3" s="57">
        <f>O2/H2</f>
        <v>4.7619047619047619</v>
      </c>
      <c r="P3" s="36">
        <f>P2/20</f>
        <v>1</v>
      </c>
      <c r="Q3" s="36">
        <f>Q2/19</f>
        <v>1.368421052631579</v>
      </c>
      <c r="R3" s="36">
        <f>R2/19</f>
        <v>1.9473684210526316</v>
      </c>
      <c r="S3" s="36">
        <f>S2/29</f>
        <v>1.2672413793103448</v>
      </c>
      <c r="T3" s="57">
        <f>T2/H2</f>
        <v>1.6666666666666667</v>
      </c>
      <c r="U3" s="36">
        <f>U2/20</f>
        <v>6.55</v>
      </c>
      <c r="V3" s="36">
        <f>V2/19</f>
        <v>5.9473684210526319</v>
      </c>
      <c r="W3" s="36">
        <f>W2/19</f>
        <v>8.0526315789473681</v>
      </c>
      <c r="X3" s="36">
        <f>X2/29</f>
        <v>5.5637931034482753</v>
      </c>
      <c r="Y3" s="57">
        <f>Y2/H2</f>
        <v>6.4285714285714288</v>
      </c>
      <c r="Z3" s="36">
        <f>Z2/20</f>
        <v>19</v>
      </c>
      <c r="AA3" s="36">
        <f>AA2/19</f>
        <v>14.315789473684211</v>
      </c>
      <c r="AB3" s="36">
        <f>AB2/19</f>
        <v>15.052631578947368</v>
      </c>
      <c r="AC3" s="36">
        <f>AC2/29</f>
        <v>10.862068965517242</v>
      </c>
      <c r="AD3" s="55">
        <f>AD2/H2</f>
        <v>18.80952380952381</v>
      </c>
      <c r="AE3" s="36">
        <f>AE2/20</f>
        <v>2</v>
      </c>
      <c r="AF3" s="36">
        <f>AF2/19</f>
        <v>5.2631578947368418E-2</v>
      </c>
      <c r="AG3" s="36">
        <f>AG2/19</f>
        <v>5.2631578947368418E-2</v>
      </c>
      <c r="AH3" s="36">
        <f>AH2/29</f>
        <v>0</v>
      </c>
      <c r="AI3" s="55">
        <f>AI2/H2</f>
        <v>4.7619047619047616E-2</v>
      </c>
      <c r="AJ3" s="36">
        <f>AJ2/20</f>
        <v>32.4</v>
      </c>
      <c r="AK3" s="36">
        <f>AK2/19</f>
        <v>38.842105263157897</v>
      </c>
      <c r="AL3" s="36">
        <f>AL2/19</f>
        <v>32.526315789473685</v>
      </c>
      <c r="AM3" s="36">
        <f>AM2/29</f>
        <v>35.172413793103445</v>
      </c>
      <c r="AN3" s="55">
        <f>AN2/H2</f>
        <v>50.857142857142854</v>
      </c>
      <c r="AO3" s="36">
        <f>AO2/20</f>
        <v>0</v>
      </c>
      <c r="AP3" s="36">
        <f>AP2/19</f>
        <v>5.2631578947368418E-2</v>
      </c>
      <c r="AQ3" s="36">
        <f>AQ2/19</f>
        <v>0.10526315789473684</v>
      </c>
      <c r="AR3" s="36">
        <f>AR2/29</f>
        <v>3.4482758620689655E-2</v>
      </c>
      <c r="AS3" s="55">
        <f>AS2/H2</f>
        <v>0.8571428571428571</v>
      </c>
      <c r="AT3" s="36">
        <f>AT2/20</f>
        <v>53.4</v>
      </c>
      <c r="AU3" s="36">
        <f>AU2/19</f>
        <v>53.263157894736842</v>
      </c>
      <c r="AV3" s="36">
        <f>AV2/19</f>
        <v>47.736842105263158</v>
      </c>
      <c r="AW3" s="36">
        <f>AW2/29</f>
        <v>46.068965517241381</v>
      </c>
      <c r="AX3" s="55">
        <f>AX2/H2</f>
        <v>70.571428571428569</v>
      </c>
      <c r="AY3" s="36">
        <f>AY2/29</f>
        <v>24.275862068965516</v>
      </c>
      <c r="AZ3" s="55">
        <f>AZ2/H2</f>
        <v>52.38095238095238</v>
      </c>
      <c r="BA3" s="36">
        <f>BA2/29</f>
        <v>19.517241379310345</v>
      </c>
      <c r="BB3" s="55">
        <f>BB2/H2</f>
        <v>35.19047619047619</v>
      </c>
      <c r="BC3" s="36">
        <f>BC2/20</f>
        <v>18.649999999999999</v>
      </c>
      <c r="BD3" s="36">
        <f>BD2/19</f>
        <v>18.210526315789473</v>
      </c>
      <c r="BE3" s="36">
        <f>BE2/19</f>
        <v>22.94736842105263</v>
      </c>
      <c r="BF3" s="36">
        <f>BF2/29</f>
        <v>10.620689655172415</v>
      </c>
      <c r="BG3" s="56">
        <f>BG2/H2</f>
        <v>27.523809523809526</v>
      </c>
      <c r="BH3" s="36">
        <f>BH2/20</f>
        <v>0.4</v>
      </c>
      <c r="BI3" s="36">
        <f>BI2/19</f>
        <v>0.68421052631578949</v>
      </c>
      <c r="BJ3" s="36">
        <f>BJ2/19</f>
        <v>0.68421052631578949</v>
      </c>
      <c r="BK3" s="36">
        <f>BK2/29</f>
        <v>0.68965517241379315</v>
      </c>
      <c r="BL3" s="56">
        <f>BL2/H2</f>
        <v>1.2857142857142858</v>
      </c>
      <c r="BM3" s="36">
        <f>BM2/20</f>
        <v>19.05</v>
      </c>
      <c r="BN3" s="36">
        <f>BN2/19</f>
        <v>18.894736842105264</v>
      </c>
      <c r="BO3" s="36">
        <f>BO2/19</f>
        <v>23.631578947368421</v>
      </c>
      <c r="BP3" s="36">
        <f>BP2/29</f>
        <v>11.310344827586206</v>
      </c>
      <c r="BQ3" s="56">
        <f>BQ2/H2</f>
        <v>28.80952380952381</v>
      </c>
      <c r="BR3" s="36">
        <f>BR2/20</f>
        <v>7.65</v>
      </c>
      <c r="BS3" s="36">
        <f>BS2/19</f>
        <v>7.3684210526315788</v>
      </c>
      <c r="BT3" s="36">
        <f>BT2/19</f>
        <v>9.7894736842105257</v>
      </c>
      <c r="BU3" s="36">
        <f>BU2/29</f>
        <v>6.7931034482758621</v>
      </c>
      <c r="BV3" s="56">
        <f>BV2/H2</f>
        <v>11.571428571428571</v>
      </c>
      <c r="BW3" s="36">
        <f>BW2/20</f>
        <v>0.7</v>
      </c>
      <c r="BX3" s="36">
        <f>BX2/19</f>
        <v>0.68421052631578949</v>
      </c>
      <c r="BY3" s="36">
        <f>BY2/19</f>
        <v>0.47368421052631576</v>
      </c>
      <c r="BZ3" s="36">
        <f>BZ2/29</f>
        <v>0.20689655172413793</v>
      </c>
      <c r="CA3" s="56">
        <f>CA2/H2</f>
        <v>0.38095238095238093</v>
      </c>
      <c r="CB3" s="36">
        <f>CB2/20</f>
        <v>8.35</v>
      </c>
      <c r="CC3" s="36">
        <f>CC2/19</f>
        <v>8.0526315789473681</v>
      </c>
      <c r="CD3" s="36">
        <f>CD2/19</f>
        <v>10.263157894736842</v>
      </c>
      <c r="CE3" s="36">
        <f>CE2/29</f>
        <v>7</v>
      </c>
      <c r="CF3" s="56">
        <f>CF2/H2</f>
        <v>11.952380952380953</v>
      </c>
      <c r="CG3" s="36">
        <f>CG2/20</f>
        <v>80.8</v>
      </c>
      <c r="CH3" s="36">
        <f>CH2/19</f>
        <v>80.21052631578948</v>
      </c>
      <c r="CI3" s="36">
        <f>CI2/19</f>
        <v>81.631578947368425</v>
      </c>
      <c r="CJ3" s="36">
        <f>CJ2/29</f>
        <v>64.379310344827587</v>
      </c>
      <c r="CK3" s="152">
        <f>CK2/H2</f>
        <v>111.33333333333333</v>
      </c>
      <c r="CL3" s="74"/>
    </row>
    <row r="4" spans="1:237" ht="28" x14ac:dyDescent="0.15">
      <c r="A4" s="83" t="s">
        <v>29</v>
      </c>
      <c r="B4" s="1" t="s">
        <v>6</v>
      </c>
      <c r="C4" s="1">
        <v>1</v>
      </c>
      <c r="D4" s="1">
        <v>0</v>
      </c>
      <c r="F4" s="1">
        <v>0</v>
      </c>
      <c r="G4" s="3">
        <v>5</v>
      </c>
      <c r="H4" s="1">
        <v>1</v>
      </c>
      <c r="O4" s="33"/>
      <c r="T4" s="33"/>
      <c r="U4" s="17">
        <f>K4+P4</f>
        <v>0</v>
      </c>
      <c r="V4" s="17">
        <f>L4+Q4</f>
        <v>0</v>
      </c>
      <c r="W4" s="17">
        <f>M4+R4</f>
        <v>0</v>
      </c>
      <c r="X4" s="17">
        <f>N4+S4</f>
        <v>0</v>
      </c>
      <c r="Y4" s="32">
        <f>O4+T4</f>
        <v>0</v>
      </c>
      <c r="AN4" s="3">
        <v>6</v>
      </c>
      <c r="AT4" s="17">
        <f>Z4+AE4+AJ4+AO4</f>
        <v>0</v>
      </c>
      <c r="AU4" s="17">
        <f>AA4+AF4+AK4+AP4</f>
        <v>0</v>
      </c>
      <c r="AV4" s="17">
        <f>AB4+AG4+AL4+AQ4</f>
        <v>0</v>
      </c>
      <c r="AW4" s="17">
        <f>AC4+AH4+AM4+AR4</f>
        <v>0</v>
      </c>
      <c r="AX4" s="18">
        <f>AD4+AI4+AN4+AS4</f>
        <v>6</v>
      </c>
      <c r="AZ4" s="3">
        <v>33</v>
      </c>
      <c r="BM4" s="17">
        <f>BC4+BH4</f>
        <v>0</v>
      </c>
      <c r="BN4" s="17">
        <f>BD4+BI4</f>
        <v>0</v>
      </c>
      <c r="BO4" s="17">
        <f>BE4+BJ4</f>
        <v>0</v>
      </c>
      <c r="BP4" s="17">
        <f>BF4+BK4</f>
        <v>0</v>
      </c>
      <c r="BQ4" s="19">
        <f>BG4+BL4</f>
        <v>0</v>
      </c>
      <c r="CB4" s="17">
        <f>BR4+BW4</f>
        <v>0</v>
      </c>
      <c r="CC4" s="17">
        <f>BS4+BX4</f>
        <v>0</v>
      </c>
      <c r="CD4" s="17">
        <f>BT4+BY4</f>
        <v>0</v>
      </c>
      <c r="CE4" s="17">
        <f>BU4+BZ4</f>
        <v>0</v>
      </c>
      <c r="CF4" s="19">
        <f>BV4+CA4</f>
        <v>0</v>
      </c>
      <c r="CG4" s="17">
        <f>AT4+BM4+CB4</f>
        <v>0</v>
      </c>
      <c r="CH4" s="17">
        <f>AU4+BN4+CC4</f>
        <v>0</v>
      </c>
      <c r="CI4" s="17">
        <f>AV4+BO4+CD4</f>
        <v>0</v>
      </c>
      <c r="CJ4" s="17">
        <f>AW4+BP4+CE4</f>
        <v>0</v>
      </c>
      <c r="CK4" s="67">
        <f>AX4+BQ4+CF4</f>
        <v>6</v>
      </c>
      <c r="CL4" s="70" t="s">
        <v>173</v>
      </c>
    </row>
    <row r="5" spans="1:237" ht="112" x14ac:dyDescent="0.15">
      <c r="A5" s="83" t="s">
        <v>30</v>
      </c>
      <c r="B5" s="1" t="s">
        <v>6</v>
      </c>
      <c r="C5" s="1" t="s">
        <v>6</v>
      </c>
      <c r="D5" s="1">
        <v>0</v>
      </c>
      <c r="F5" s="1">
        <v>5</v>
      </c>
      <c r="G5" s="3">
        <v>10</v>
      </c>
      <c r="H5" s="1">
        <v>1</v>
      </c>
      <c r="N5" s="1">
        <v>1</v>
      </c>
      <c r="O5" s="33">
        <v>1</v>
      </c>
      <c r="S5" s="1">
        <v>1</v>
      </c>
      <c r="T5" s="33">
        <v>1</v>
      </c>
      <c r="U5" s="17">
        <f t="shared" ref="U5:Y49" si="8">K5+P5</f>
        <v>0</v>
      </c>
      <c r="V5" s="17">
        <f t="shared" si="8"/>
        <v>0</v>
      </c>
      <c r="W5" s="17">
        <f t="shared" si="8"/>
        <v>0</v>
      </c>
      <c r="X5" s="17">
        <f t="shared" si="8"/>
        <v>2</v>
      </c>
      <c r="Y5" s="32">
        <f t="shared" si="8"/>
        <v>2</v>
      </c>
      <c r="AM5" s="1">
        <v>15</v>
      </c>
      <c r="AN5" s="3">
        <v>15</v>
      </c>
      <c r="AT5" s="17">
        <f t="shared" ref="AT5:AX49" si="9">Z5+AE5+AJ5+AO5</f>
        <v>0</v>
      </c>
      <c r="AU5" s="17">
        <f t="shared" si="9"/>
        <v>0</v>
      </c>
      <c r="AV5" s="17">
        <f t="shared" si="9"/>
        <v>0</v>
      </c>
      <c r="AW5" s="17">
        <f t="shared" si="9"/>
        <v>15</v>
      </c>
      <c r="AX5" s="18">
        <f t="shared" si="9"/>
        <v>15</v>
      </c>
      <c r="AY5" s="1">
        <v>18</v>
      </c>
      <c r="AZ5" s="3">
        <v>2</v>
      </c>
      <c r="BA5" s="1">
        <v>42</v>
      </c>
      <c r="BB5" s="3">
        <v>24</v>
      </c>
      <c r="BG5" s="2">
        <v>3</v>
      </c>
      <c r="BM5" s="17">
        <f t="shared" ref="BM5:BQ49" si="10">BC5+BH5</f>
        <v>0</v>
      </c>
      <c r="BN5" s="17">
        <f t="shared" si="10"/>
        <v>0</v>
      </c>
      <c r="BO5" s="17">
        <f t="shared" si="10"/>
        <v>0</v>
      </c>
      <c r="BP5" s="17">
        <f t="shared" si="10"/>
        <v>0</v>
      </c>
      <c r="BQ5" s="19">
        <f t="shared" si="10"/>
        <v>3</v>
      </c>
      <c r="CB5" s="17">
        <f t="shared" ref="CB5:CF49" si="11">BR5+BW5</f>
        <v>0</v>
      </c>
      <c r="CC5" s="17">
        <f t="shared" si="11"/>
        <v>0</v>
      </c>
      <c r="CD5" s="17">
        <f t="shared" si="11"/>
        <v>0</v>
      </c>
      <c r="CE5" s="17">
        <f t="shared" si="11"/>
        <v>0</v>
      </c>
      <c r="CF5" s="19">
        <f t="shared" si="11"/>
        <v>0</v>
      </c>
      <c r="CG5" s="17">
        <f t="shared" ref="CG5:CK49" si="12">AT5+BM5+CB5</f>
        <v>0</v>
      </c>
      <c r="CH5" s="17">
        <f t="shared" si="12"/>
        <v>0</v>
      </c>
      <c r="CI5" s="17">
        <f t="shared" si="12"/>
        <v>0</v>
      </c>
      <c r="CJ5" s="17">
        <f t="shared" si="12"/>
        <v>15</v>
      </c>
      <c r="CK5" s="67">
        <f t="shared" si="12"/>
        <v>18</v>
      </c>
      <c r="CL5" s="78" t="s">
        <v>174</v>
      </c>
      <c r="CM5" s="70"/>
    </row>
    <row r="6" spans="1:237" ht="14" x14ac:dyDescent="0.15">
      <c r="A6" s="82" t="s">
        <v>31</v>
      </c>
      <c r="B6" s="1" t="s">
        <v>6</v>
      </c>
      <c r="C6" s="1">
        <v>1</v>
      </c>
      <c r="D6" s="1">
        <v>10</v>
      </c>
      <c r="E6" s="1">
        <v>20</v>
      </c>
      <c r="F6" s="1">
        <v>20</v>
      </c>
      <c r="G6" s="3">
        <v>25</v>
      </c>
      <c r="H6" s="1" t="s">
        <v>6</v>
      </c>
      <c r="J6" s="1">
        <v>1</v>
      </c>
      <c r="K6" s="22"/>
      <c r="L6" s="1">
        <v>1</v>
      </c>
      <c r="M6" s="1">
        <v>1</v>
      </c>
      <c r="N6" s="1">
        <v>1</v>
      </c>
      <c r="O6" s="33"/>
      <c r="P6" s="22"/>
      <c r="R6" s="1">
        <v>1</v>
      </c>
      <c r="S6" s="1">
        <v>1</v>
      </c>
      <c r="T6" s="33"/>
      <c r="U6" s="17">
        <f t="shared" si="8"/>
        <v>0</v>
      </c>
      <c r="V6" s="17">
        <f t="shared" si="8"/>
        <v>1</v>
      </c>
      <c r="W6" s="17">
        <f>M6+R6</f>
        <v>2</v>
      </c>
      <c r="X6" s="17">
        <f t="shared" si="8"/>
        <v>2</v>
      </c>
      <c r="Y6" s="32">
        <f t="shared" si="8"/>
        <v>0</v>
      </c>
      <c r="Z6" s="22"/>
      <c r="AE6" s="22"/>
      <c r="AJ6" s="22"/>
      <c r="AK6" s="1">
        <v>40</v>
      </c>
      <c r="AL6" s="1">
        <v>47</v>
      </c>
      <c r="AM6" s="1">
        <v>64</v>
      </c>
      <c r="AN6" s="86">
        <v>64</v>
      </c>
      <c r="AO6" s="69"/>
      <c r="AQ6" s="1">
        <v>1</v>
      </c>
      <c r="AT6" s="17">
        <f t="shared" si="9"/>
        <v>0</v>
      </c>
      <c r="AU6" s="17">
        <f t="shared" si="9"/>
        <v>40</v>
      </c>
      <c r="AV6" s="17">
        <f t="shared" si="9"/>
        <v>48</v>
      </c>
      <c r="AW6" s="17">
        <f t="shared" si="9"/>
        <v>64</v>
      </c>
      <c r="AX6" s="18">
        <f t="shared" si="9"/>
        <v>64</v>
      </c>
      <c r="AY6" s="1">
        <v>18</v>
      </c>
      <c r="AZ6" s="86">
        <v>18</v>
      </c>
      <c r="BA6" s="1">
        <v>78</v>
      </c>
      <c r="BB6" s="86">
        <v>78</v>
      </c>
      <c r="BC6" s="22"/>
      <c r="BH6" s="22"/>
      <c r="BM6" s="17">
        <f t="shared" si="10"/>
        <v>0</v>
      </c>
      <c r="BN6" s="17">
        <f t="shared" si="10"/>
        <v>0</v>
      </c>
      <c r="BO6" s="17">
        <f t="shared" si="10"/>
        <v>0</v>
      </c>
      <c r="BP6" s="17">
        <f t="shared" si="10"/>
        <v>0</v>
      </c>
      <c r="BQ6" s="19">
        <f t="shared" si="10"/>
        <v>0</v>
      </c>
      <c r="BR6" s="22"/>
      <c r="BS6" s="1">
        <v>6</v>
      </c>
      <c r="BT6" s="1">
        <v>2</v>
      </c>
      <c r="BU6" s="1">
        <v>3</v>
      </c>
      <c r="BV6" s="58">
        <v>3</v>
      </c>
      <c r="BW6" s="22"/>
      <c r="BX6" s="1">
        <v>1</v>
      </c>
      <c r="CB6" s="17">
        <f t="shared" si="11"/>
        <v>0</v>
      </c>
      <c r="CC6" s="17">
        <f t="shared" si="11"/>
        <v>7</v>
      </c>
      <c r="CD6" s="17">
        <f t="shared" si="11"/>
        <v>2</v>
      </c>
      <c r="CE6" s="17">
        <f t="shared" si="11"/>
        <v>3</v>
      </c>
      <c r="CF6" s="19">
        <f t="shared" si="11"/>
        <v>3</v>
      </c>
      <c r="CG6" s="17">
        <f t="shared" si="12"/>
        <v>0</v>
      </c>
      <c r="CH6" s="17">
        <f t="shared" si="12"/>
        <v>47</v>
      </c>
      <c r="CI6" s="17">
        <f t="shared" si="12"/>
        <v>50</v>
      </c>
      <c r="CJ6" s="17">
        <f t="shared" si="12"/>
        <v>67</v>
      </c>
      <c r="CK6" s="67">
        <f t="shared" si="12"/>
        <v>67</v>
      </c>
      <c r="CL6" s="76"/>
      <c r="CM6" s="70"/>
      <c r="CN6" s="20"/>
      <c r="CO6" s="20"/>
      <c r="CP6" s="20"/>
      <c r="CQ6" s="20"/>
      <c r="CR6" s="20"/>
      <c r="CS6" s="20"/>
    </row>
    <row r="7" spans="1:237" ht="14" x14ac:dyDescent="0.15">
      <c r="A7" s="23" t="s">
        <v>172</v>
      </c>
      <c r="B7" s="1" t="s">
        <v>6</v>
      </c>
      <c r="C7" s="1" t="s">
        <v>6</v>
      </c>
      <c r="G7" s="3">
        <v>5</v>
      </c>
      <c r="H7" s="1" t="s">
        <v>6</v>
      </c>
      <c r="K7" s="22"/>
      <c r="O7" s="33"/>
      <c r="P7" s="22"/>
      <c r="T7" s="33"/>
      <c r="U7" s="17">
        <f t="shared" si="8"/>
        <v>0</v>
      </c>
      <c r="V7" s="17">
        <f t="shared" si="8"/>
        <v>0</v>
      </c>
      <c r="W7" s="17">
        <f t="shared" si="8"/>
        <v>0</v>
      </c>
      <c r="X7" s="17">
        <f t="shared" si="8"/>
        <v>0</v>
      </c>
      <c r="Y7" s="32">
        <f t="shared" si="8"/>
        <v>0</v>
      </c>
      <c r="Z7" s="22"/>
      <c r="AE7" s="22"/>
      <c r="AJ7" s="22"/>
      <c r="AO7" s="69"/>
      <c r="AT7" s="17">
        <f t="shared" si="9"/>
        <v>0</v>
      </c>
      <c r="AU7" s="17">
        <f t="shared" si="9"/>
        <v>0</v>
      </c>
      <c r="AV7" s="17">
        <f t="shared" si="9"/>
        <v>0</v>
      </c>
      <c r="AW7" s="17">
        <f t="shared" si="9"/>
        <v>0</v>
      </c>
      <c r="AX7" s="18">
        <f t="shared" si="9"/>
        <v>0</v>
      </c>
      <c r="BC7" s="22"/>
      <c r="BH7" s="22"/>
      <c r="BM7" s="17">
        <f t="shared" si="10"/>
        <v>0</v>
      </c>
      <c r="BN7" s="17">
        <f t="shared" si="10"/>
        <v>0</v>
      </c>
      <c r="BO7" s="17">
        <f t="shared" si="10"/>
        <v>0</v>
      </c>
      <c r="BP7" s="17">
        <f t="shared" si="10"/>
        <v>0</v>
      </c>
      <c r="BQ7" s="19">
        <f t="shared" si="10"/>
        <v>0</v>
      </c>
      <c r="BR7" s="22"/>
      <c r="BW7" s="22"/>
      <c r="CB7" s="17">
        <f t="shared" si="11"/>
        <v>0</v>
      </c>
      <c r="CC7" s="17">
        <f t="shared" si="11"/>
        <v>0</v>
      </c>
      <c r="CD7" s="17">
        <f t="shared" si="11"/>
        <v>0</v>
      </c>
      <c r="CE7" s="17">
        <f t="shared" si="11"/>
        <v>0</v>
      </c>
      <c r="CF7" s="19">
        <f t="shared" si="11"/>
        <v>0</v>
      </c>
      <c r="CG7" s="17">
        <f t="shared" si="12"/>
        <v>0</v>
      </c>
      <c r="CH7" s="17">
        <f t="shared" si="12"/>
        <v>0</v>
      </c>
      <c r="CI7" s="17">
        <f t="shared" si="12"/>
        <v>0</v>
      </c>
      <c r="CJ7" s="17">
        <f t="shared" si="12"/>
        <v>0</v>
      </c>
      <c r="CK7" s="67">
        <f t="shared" si="12"/>
        <v>0</v>
      </c>
      <c r="CL7" s="76"/>
      <c r="CM7" s="70"/>
      <c r="CN7" s="40"/>
      <c r="CO7" s="40"/>
      <c r="CP7" s="40"/>
      <c r="CQ7" s="40"/>
      <c r="CR7" s="40"/>
      <c r="CS7" s="40"/>
    </row>
    <row r="8" spans="1:237" ht="15" thickBot="1" x14ac:dyDescent="0.2">
      <c r="A8" s="84" t="s">
        <v>61</v>
      </c>
      <c r="B8" s="1" t="s">
        <v>6</v>
      </c>
      <c r="C8" s="1" t="s">
        <v>6</v>
      </c>
      <c r="D8" s="1">
        <v>0</v>
      </c>
      <c r="E8" s="1">
        <v>5</v>
      </c>
      <c r="G8" s="3">
        <v>0</v>
      </c>
      <c r="H8" s="1">
        <v>1</v>
      </c>
      <c r="K8" s="22"/>
      <c r="N8" s="1">
        <v>3</v>
      </c>
      <c r="O8" s="33">
        <v>4</v>
      </c>
      <c r="P8" s="22"/>
      <c r="S8" s="1">
        <v>4</v>
      </c>
      <c r="T8" s="33">
        <v>4</v>
      </c>
      <c r="U8" s="17">
        <f t="shared" si="8"/>
        <v>0</v>
      </c>
      <c r="V8" s="17">
        <f t="shared" si="8"/>
        <v>0</v>
      </c>
      <c r="W8" s="17">
        <f t="shared" si="8"/>
        <v>0</v>
      </c>
      <c r="X8" s="17">
        <f t="shared" si="8"/>
        <v>7</v>
      </c>
      <c r="Y8" s="32">
        <f t="shared" si="8"/>
        <v>8</v>
      </c>
      <c r="Z8" s="22"/>
      <c r="AE8" s="22"/>
      <c r="AJ8" s="22"/>
      <c r="AN8" s="3">
        <v>41</v>
      </c>
      <c r="AO8" s="69"/>
      <c r="AT8" s="17">
        <f t="shared" si="9"/>
        <v>0</v>
      </c>
      <c r="AU8" s="17">
        <f t="shared" si="9"/>
        <v>0</v>
      </c>
      <c r="AV8" s="17">
        <f t="shared" si="9"/>
        <v>0</v>
      </c>
      <c r="AW8" s="17">
        <f t="shared" si="9"/>
        <v>0</v>
      </c>
      <c r="AX8" s="18">
        <f t="shared" si="9"/>
        <v>41</v>
      </c>
      <c r="AY8" s="1">
        <v>15</v>
      </c>
      <c r="AZ8" s="3">
        <v>9</v>
      </c>
      <c r="BA8" s="1">
        <v>16</v>
      </c>
      <c r="BB8" s="3">
        <v>50</v>
      </c>
      <c r="BC8" s="22"/>
      <c r="BF8" s="1">
        <v>18</v>
      </c>
      <c r="BG8" s="2">
        <v>25</v>
      </c>
      <c r="BH8" s="22"/>
      <c r="BK8" s="1">
        <v>1</v>
      </c>
      <c r="BL8" s="58">
        <v>1</v>
      </c>
      <c r="BM8" s="17">
        <f t="shared" si="10"/>
        <v>0</v>
      </c>
      <c r="BN8" s="17">
        <f t="shared" si="10"/>
        <v>0</v>
      </c>
      <c r="BO8" s="17">
        <f t="shared" si="10"/>
        <v>0</v>
      </c>
      <c r="BP8" s="17">
        <f t="shared" si="10"/>
        <v>19</v>
      </c>
      <c r="BQ8" s="19">
        <f t="shared" si="10"/>
        <v>26</v>
      </c>
      <c r="BR8" s="22"/>
      <c r="BW8" s="22"/>
      <c r="CB8" s="17">
        <f t="shared" si="11"/>
        <v>0</v>
      </c>
      <c r="CC8" s="17">
        <f t="shared" si="11"/>
        <v>0</v>
      </c>
      <c r="CD8" s="17">
        <f t="shared" si="11"/>
        <v>0</v>
      </c>
      <c r="CE8" s="17">
        <f t="shared" si="11"/>
        <v>0</v>
      </c>
      <c r="CF8" s="19">
        <f t="shared" si="11"/>
        <v>0</v>
      </c>
      <c r="CG8" s="17">
        <f t="shared" si="12"/>
        <v>0</v>
      </c>
      <c r="CH8" s="17">
        <f t="shared" si="12"/>
        <v>0</v>
      </c>
      <c r="CI8" s="17">
        <f t="shared" si="12"/>
        <v>0</v>
      </c>
      <c r="CJ8" s="17">
        <f t="shared" si="12"/>
        <v>19</v>
      </c>
      <c r="CK8" s="67">
        <f t="shared" si="12"/>
        <v>67</v>
      </c>
      <c r="CL8" s="78" t="s">
        <v>178</v>
      </c>
      <c r="CM8" s="70"/>
      <c r="CN8" s="61"/>
      <c r="CO8" s="61"/>
      <c r="CP8" s="61"/>
      <c r="CQ8" s="61"/>
      <c r="CR8" s="61"/>
      <c r="CS8" s="62"/>
    </row>
    <row r="9" spans="1:237" ht="14" x14ac:dyDescent="0.15">
      <c r="A9" s="23" t="s">
        <v>62</v>
      </c>
      <c r="B9" s="1">
        <v>1</v>
      </c>
      <c r="C9" s="1" t="s">
        <v>6</v>
      </c>
      <c r="D9" s="1">
        <v>15</v>
      </c>
      <c r="E9" s="1">
        <v>20</v>
      </c>
      <c r="F9" s="1">
        <v>15</v>
      </c>
      <c r="G9" s="3">
        <v>15</v>
      </c>
      <c r="H9" s="1" t="s">
        <v>6</v>
      </c>
      <c r="K9" s="20">
        <v>1</v>
      </c>
      <c r="O9" s="33"/>
      <c r="P9" s="24">
        <v>1</v>
      </c>
      <c r="S9" s="1">
        <v>0.75</v>
      </c>
      <c r="T9" s="33"/>
      <c r="U9" s="17">
        <f t="shared" si="8"/>
        <v>2</v>
      </c>
      <c r="V9" s="17">
        <f t="shared" si="8"/>
        <v>0</v>
      </c>
      <c r="W9" s="17">
        <f t="shared" si="8"/>
        <v>0</v>
      </c>
      <c r="X9" s="17">
        <f t="shared" si="8"/>
        <v>0.75</v>
      </c>
      <c r="Y9" s="32">
        <f t="shared" si="8"/>
        <v>0</v>
      </c>
      <c r="Z9" s="24"/>
      <c r="AE9" s="24"/>
      <c r="AJ9" s="24"/>
      <c r="AO9" s="24"/>
      <c r="AT9" s="17">
        <f t="shared" si="9"/>
        <v>0</v>
      </c>
      <c r="AU9" s="17">
        <f t="shared" si="9"/>
        <v>0</v>
      </c>
      <c r="AV9" s="17">
        <f t="shared" si="9"/>
        <v>0</v>
      </c>
      <c r="AW9" s="17">
        <f t="shared" si="9"/>
        <v>0</v>
      </c>
      <c r="AX9" s="18">
        <f t="shared" si="9"/>
        <v>0</v>
      </c>
      <c r="AY9" s="1">
        <v>44</v>
      </c>
      <c r="AZ9" s="86">
        <v>44</v>
      </c>
      <c r="BC9" s="24">
        <v>13</v>
      </c>
      <c r="BH9" s="24"/>
      <c r="BM9" s="17">
        <f t="shared" si="10"/>
        <v>13</v>
      </c>
      <c r="BN9" s="17">
        <f t="shared" si="10"/>
        <v>0</v>
      </c>
      <c r="BO9" s="17">
        <f t="shared" si="10"/>
        <v>0</v>
      </c>
      <c r="BP9" s="17">
        <f t="shared" si="10"/>
        <v>0</v>
      </c>
      <c r="BQ9" s="19">
        <f t="shared" si="10"/>
        <v>0</v>
      </c>
      <c r="BR9" s="24"/>
      <c r="BW9" s="24"/>
      <c r="CB9" s="17">
        <f t="shared" si="11"/>
        <v>0</v>
      </c>
      <c r="CC9" s="17">
        <f t="shared" si="11"/>
        <v>0</v>
      </c>
      <c r="CD9" s="17">
        <f t="shared" si="11"/>
        <v>0</v>
      </c>
      <c r="CE9" s="17">
        <f t="shared" si="11"/>
        <v>0</v>
      </c>
      <c r="CF9" s="19">
        <f t="shared" si="11"/>
        <v>0</v>
      </c>
      <c r="CG9" s="17">
        <f t="shared" si="12"/>
        <v>13</v>
      </c>
      <c r="CH9" s="17">
        <f t="shared" si="12"/>
        <v>0</v>
      </c>
      <c r="CI9" s="17">
        <f t="shared" si="12"/>
        <v>0</v>
      </c>
      <c r="CJ9" s="17">
        <f t="shared" si="12"/>
        <v>0</v>
      </c>
      <c r="CK9" s="67">
        <f t="shared" si="12"/>
        <v>0</v>
      </c>
      <c r="CL9" s="76"/>
    </row>
    <row r="10" spans="1:237" ht="14" x14ac:dyDescent="0.15">
      <c r="A10" s="25" t="s">
        <v>63</v>
      </c>
      <c r="B10" s="1" t="s">
        <v>6</v>
      </c>
      <c r="C10" s="1" t="s">
        <v>6</v>
      </c>
      <c r="D10" s="1">
        <v>0</v>
      </c>
      <c r="G10" s="1"/>
      <c r="H10" s="1">
        <v>1</v>
      </c>
      <c r="I10" s="1">
        <v>1</v>
      </c>
      <c r="J10" s="1">
        <v>1</v>
      </c>
      <c r="K10" s="20">
        <v>8</v>
      </c>
      <c r="L10" s="1">
        <v>6</v>
      </c>
      <c r="N10" s="1">
        <v>8</v>
      </c>
      <c r="O10" s="33">
        <v>8</v>
      </c>
      <c r="P10" s="24"/>
      <c r="Q10" s="1">
        <v>2</v>
      </c>
      <c r="T10" s="33"/>
      <c r="U10" s="17">
        <f t="shared" si="8"/>
        <v>8</v>
      </c>
      <c r="V10" s="17">
        <f t="shared" si="8"/>
        <v>8</v>
      </c>
      <c r="W10" s="17">
        <f t="shared" si="8"/>
        <v>0</v>
      </c>
      <c r="X10" s="17">
        <f t="shared" si="8"/>
        <v>8</v>
      </c>
      <c r="Y10" s="32">
        <f t="shared" si="8"/>
        <v>8</v>
      </c>
      <c r="Z10" s="24">
        <v>33</v>
      </c>
      <c r="AA10" s="1">
        <v>33</v>
      </c>
      <c r="AB10" s="1">
        <v>35</v>
      </c>
      <c r="AC10" s="1">
        <v>42</v>
      </c>
      <c r="AD10" s="3">
        <v>51</v>
      </c>
      <c r="AE10" s="24"/>
      <c r="AJ10" s="24"/>
      <c r="AL10" s="1">
        <v>1</v>
      </c>
      <c r="AO10" s="24"/>
      <c r="AT10" s="17">
        <f t="shared" si="9"/>
        <v>33</v>
      </c>
      <c r="AU10" s="17">
        <f t="shared" si="9"/>
        <v>33</v>
      </c>
      <c r="AV10" s="17">
        <f t="shared" si="9"/>
        <v>36</v>
      </c>
      <c r="AW10" s="17">
        <f t="shared" si="9"/>
        <v>42</v>
      </c>
      <c r="AX10" s="18">
        <f t="shared" si="9"/>
        <v>51</v>
      </c>
      <c r="BC10" s="24">
        <v>6</v>
      </c>
      <c r="BD10" s="1">
        <v>6</v>
      </c>
      <c r="BE10" s="1">
        <v>8</v>
      </c>
      <c r="BF10" s="1">
        <v>3</v>
      </c>
      <c r="BG10" s="2">
        <v>6</v>
      </c>
      <c r="BH10" s="24"/>
      <c r="BM10" s="17">
        <f t="shared" si="10"/>
        <v>6</v>
      </c>
      <c r="BN10" s="17">
        <f t="shared" si="10"/>
        <v>6</v>
      </c>
      <c r="BO10" s="17">
        <f t="shared" si="10"/>
        <v>8</v>
      </c>
      <c r="BP10" s="17">
        <f t="shared" si="10"/>
        <v>3</v>
      </c>
      <c r="BQ10" s="19">
        <f t="shared" si="10"/>
        <v>6</v>
      </c>
      <c r="BR10" s="24">
        <v>12</v>
      </c>
      <c r="BS10" s="1">
        <v>40</v>
      </c>
      <c r="BT10" s="1">
        <v>29</v>
      </c>
      <c r="BU10" s="1">
        <v>28</v>
      </c>
      <c r="BV10" s="2">
        <v>47</v>
      </c>
      <c r="BW10" s="24"/>
      <c r="CB10" s="17">
        <f t="shared" si="11"/>
        <v>12</v>
      </c>
      <c r="CC10" s="17">
        <f t="shared" si="11"/>
        <v>40</v>
      </c>
      <c r="CD10" s="17">
        <f t="shared" si="11"/>
        <v>29</v>
      </c>
      <c r="CE10" s="17">
        <f t="shared" si="11"/>
        <v>28</v>
      </c>
      <c r="CF10" s="19">
        <f t="shared" si="11"/>
        <v>47</v>
      </c>
      <c r="CG10" s="17">
        <f t="shared" si="12"/>
        <v>51</v>
      </c>
      <c r="CH10" s="17">
        <f t="shared" si="12"/>
        <v>79</v>
      </c>
      <c r="CI10" s="17">
        <f t="shared" si="12"/>
        <v>73</v>
      </c>
      <c r="CJ10" s="17">
        <f t="shared" si="12"/>
        <v>73</v>
      </c>
      <c r="CK10" s="67">
        <f t="shared" si="12"/>
        <v>104</v>
      </c>
      <c r="CL10" s="79" t="s">
        <v>179</v>
      </c>
    </row>
    <row r="11" spans="1:237" ht="28" x14ac:dyDescent="0.15">
      <c r="A11" s="82" t="s">
        <v>65</v>
      </c>
      <c r="B11" s="1" t="s">
        <v>6</v>
      </c>
      <c r="C11" s="1">
        <v>1</v>
      </c>
      <c r="D11" s="1">
        <v>10</v>
      </c>
      <c r="E11" s="1">
        <v>15</v>
      </c>
      <c r="F11" s="1">
        <v>20</v>
      </c>
      <c r="G11" s="3">
        <v>30</v>
      </c>
      <c r="H11" s="1">
        <v>1</v>
      </c>
      <c r="J11" s="1">
        <v>1</v>
      </c>
      <c r="K11" s="22"/>
      <c r="L11" s="1">
        <v>3</v>
      </c>
      <c r="M11" s="1">
        <v>3</v>
      </c>
      <c r="O11" s="33">
        <v>4</v>
      </c>
      <c r="P11" s="22"/>
      <c r="Q11" s="1">
        <v>1</v>
      </c>
      <c r="R11" s="1">
        <v>1</v>
      </c>
      <c r="T11" s="33">
        <v>1</v>
      </c>
      <c r="U11" s="17">
        <f t="shared" si="8"/>
        <v>0</v>
      </c>
      <c r="V11" s="17">
        <f t="shared" si="8"/>
        <v>4</v>
      </c>
      <c r="W11" s="17">
        <f t="shared" si="8"/>
        <v>4</v>
      </c>
      <c r="X11" s="17">
        <f t="shared" si="8"/>
        <v>0</v>
      </c>
      <c r="Y11" s="32">
        <f t="shared" si="8"/>
        <v>5</v>
      </c>
      <c r="Z11" s="22"/>
      <c r="AA11" s="1">
        <v>18</v>
      </c>
      <c r="AB11" s="1">
        <v>11</v>
      </c>
      <c r="AD11" s="3">
        <v>39</v>
      </c>
      <c r="AE11" s="22"/>
      <c r="AJ11" s="22"/>
      <c r="AL11" s="1">
        <v>20</v>
      </c>
      <c r="AO11" s="69"/>
      <c r="AT11" s="17">
        <f t="shared" si="9"/>
        <v>0</v>
      </c>
      <c r="AU11" s="17">
        <f t="shared" si="9"/>
        <v>18</v>
      </c>
      <c r="AV11" s="17">
        <f t="shared" si="9"/>
        <v>31</v>
      </c>
      <c r="AW11" s="17">
        <f t="shared" si="9"/>
        <v>0</v>
      </c>
      <c r="AX11" s="18">
        <f t="shared" si="9"/>
        <v>39</v>
      </c>
      <c r="AZ11" s="3">
        <v>12</v>
      </c>
      <c r="BC11" s="22"/>
      <c r="BH11" s="22"/>
      <c r="BM11" s="17">
        <f t="shared" si="10"/>
        <v>0</v>
      </c>
      <c r="BN11" s="17">
        <f t="shared" si="10"/>
        <v>0</v>
      </c>
      <c r="BO11" s="17">
        <f t="shared" si="10"/>
        <v>0</v>
      </c>
      <c r="BP11" s="17">
        <f t="shared" si="10"/>
        <v>0</v>
      </c>
      <c r="BQ11" s="19">
        <f t="shared" si="10"/>
        <v>0</v>
      </c>
      <c r="BR11" s="22"/>
      <c r="BW11" s="22"/>
      <c r="CB11" s="17">
        <f t="shared" si="11"/>
        <v>0</v>
      </c>
      <c r="CC11" s="17">
        <f t="shared" si="11"/>
        <v>0</v>
      </c>
      <c r="CD11" s="17">
        <f t="shared" si="11"/>
        <v>0</v>
      </c>
      <c r="CE11" s="17">
        <f t="shared" si="11"/>
        <v>0</v>
      </c>
      <c r="CF11" s="19">
        <f t="shared" si="11"/>
        <v>0</v>
      </c>
      <c r="CG11" s="17">
        <f t="shared" si="12"/>
        <v>0</v>
      </c>
      <c r="CH11" s="17">
        <f t="shared" si="12"/>
        <v>18</v>
      </c>
      <c r="CI11" s="17">
        <f t="shared" si="12"/>
        <v>31</v>
      </c>
      <c r="CJ11" s="17">
        <f t="shared" si="12"/>
        <v>0</v>
      </c>
      <c r="CK11" s="67">
        <f t="shared" si="12"/>
        <v>39</v>
      </c>
      <c r="CL11" s="79" t="s">
        <v>175</v>
      </c>
    </row>
    <row r="12" spans="1:237" ht="28" x14ac:dyDescent="0.15">
      <c r="A12" s="23" t="s">
        <v>66</v>
      </c>
      <c r="B12" s="1" t="s">
        <v>6</v>
      </c>
      <c r="C12" s="1">
        <v>1</v>
      </c>
      <c r="D12" s="1">
        <v>30</v>
      </c>
      <c r="F12" s="1">
        <v>25</v>
      </c>
      <c r="G12" s="3">
        <v>25</v>
      </c>
      <c r="H12" s="1" t="s">
        <v>6</v>
      </c>
      <c r="K12" s="24">
        <v>4</v>
      </c>
      <c r="M12" s="1">
        <v>2</v>
      </c>
      <c r="O12" s="33"/>
      <c r="R12" s="1">
        <v>5</v>
      </c>
      <c r="T12" s="33"/>
      <c r="U12" s="17">
        <f t="shared" si="8"/>
        <v>4</v>
      </c>
      <c r="V12" s="17">
        <f t="shared" si="8"/>
        <v>0</v>
      </c>
      <c r="W12" s="17">
        <f t="shared" si="8"/>
        <v>7</v>
      </c>
      <c r="X12" s="17">
        <f t="shared" si="8"/>
        <v>0</v>
      </c>
      <c r="Y12" s="32">
        <f t="shared" si="8"/>
        <v>0</v>
      </c>
      <c r="Z12" s="24"/>
      <c r="AE12" s="24"/>
      <c r="AJ12" s="24">
        <v>65</v>
      </c>
      <c r="AL12" s="1">
        <v>52</v>
      </c>
      <c r="AO12" s="24"/>
      <c r="AT12" s="17">
        <f t="shared" si="9"/>
        <v>65</v>
      </c>
      <c r="AU12" s="17">
        <f t="shared" si="9"/>
        <v>0</v>
      </c>
      <c r="AV12" s="17">
        <f t="shared" si="9"/>
        <v>52</v>
      </c>
      <c r="AW12" s="17">
        <f t="shared" si="9"/>
        <v>0</v>
      </c>
      <c r="AX12" s="18">
        <f t="shared" si="9"/>
        <v>0</v>
      </c>
      <c r="BC12" s="24"/>
      <c r="BH12" s="24"/>
      <c r="BM12" s="17">
        <f t="shared" si="10"/>
        <v>0</v>
      </c>
      <c r="BN12" s="17">
        <f t="shared" si="10"/>
        <v>0</v>
      </c>
      <c r="BO12" s="17">
        <f t="shared" si="10"/>
        <v>0</v>
      </c>
      <c r="BP12" s="17">
        <f t="shared" si="10"/>
        <v>0</v>
      </c>
      <c r="BQ12" s="19">
        <f t="shared" si="10"/>
        <v>0</v>
      </c>
      <c r="BR12" s="24"/>
      <c r="BW12" s="24"/>
      <c r="CB12" s="17">
        <f t="shared" si="11"/>
        <v>0</v>
      </c>
      <c r="CC12" s="17">
        <f t="shared" si="11"/>
        <v>0</v>
      </c>
      <c r="CD12" s="17">
        <f t="shared" si="11"/>
        <v>0</v>
      </c>
      <c r="CE12" s="17">
        <f t="shared" si="11"/>
        <v>0</v>
      </c>
      <c r="CF12" s="19">
        <f t="shared" si="11"/>
        <v>0</v>
      </c>
      <c r="CG12" s="17">
        <f t="shared" si="12"/>
        <v>65</v>
      </c>
      <c r="CH12" s="17">
        <f t="shared" si="12"/>
        <v>0</v>
      </c>
      <c r="CI12" s="17">
        <f t="shared" si="12"/>
        <v>52</v>
      </c>
      <c r="CJ12" s="17">
        <f t="shared" si="12"/>
        <v>0</v>
      </c>
      <c r="CK12" s="67">
        <f t="shared" si="12"/>
        <v>0</v>
      </c>
      <c r="CL12" s="79"/>
    </row>
    <row r="13" spans="1:237" ht="14" x14ac:dyDescent="0.15">
      <c r="A13" s="84" t="s">
        <v>67</v>
      </c>
      <c r="B13" s="1" t="s">
        <v>6</v>
      </c>
      <c r="C13" s="1" t="s">
        <v>6</v>
      </c>
      <c r="D13" s="1">
        <v>15</v>
      </c>
      <c r="E13" s="1">
        <v>15</v>
      </c>
      <c r="F13" s="1">
        <v>10</v>
      </c>
      <c r="G13" s="3">
        <v>15</v>
      </c>
      <c r="H13" s="1">
        <v>1</v>
      </c>
      <c r="K13" s="20">
        <v>1</v>
      </c>
      <c r="N13" s="1">
        <v>2</v>
      </c>
      <c r="O13" s="33">
        <v>1</v>
      </c>
      <c r="P13" s="24">
        <v>3</v>
      </c>
      <c r="S13" s="1">
        <v>3</v>
      </c>
      <c r="T13" s="33">
        <v>4</v>
      </c>
      <c r="U13" s="17">
        <f t="shared" si="8"/>
        <v>4</v>
      </c>
      <c r="V13" s="17">
        <f t="shared" si="8"/>
        <v>0</v>
      </c>
      <c r="W13" s="17">
        <f t="shared" si="8"/>
        <v>0</v>
      </c>
      <c r="X13" s="17">
        <f t="shared" si="8"/>
        <v>5</v>
      </c>
      <c r="Y13" s="32">
        <f t="shared" si="8"/>
        <v>5</v>
      </c>
      <c r="Z13" s="24"/>
      <c r="AE13" s="24"/>
      <c r="AJ13" s="24">
        <v>42</v>
      </c>
      <c r="AM13" s="1">
        <v>30</v>
      </c>
      <c r="AN13" s="3">
        <v>29</v>
      </c>
      <c r="AO13" s="24"/>
      <c r="AT13" s="17">
        <f t="shared" si="9"/>
        <v>42</v>
      </c>
      <c r="AU13" s="17">
        <f t="shared" si="9"/>
        <v>0</v>
      </c>
      <c r="AV13" s="17">
        <f t="shared" si="9"/>
        <v>0</v>
      </c>
      <c r="AW13" s="17">
        <f t="shared" si="9"/>
        <v>30</v>
      </c>
      <c r="AX13" s="18">
        <f t="shared" si="9"/>
        <v>29</v>
      </c>
      <c r="AY13" s="1">
        <v>12</v>
      </c>
      <c r="AZ13" s="3">
        <v>9</v>
      </c>
      <c r="BB13" s="3">
        <v>10</v>
      </c>
      <c r="BC13" s="24"/>
      <c r="BH13" s="24"/>
      <c r="BM13" s="17">
        <f t="shared" si="10"/>
        <v>0</v>
      </c>
      <c r="BN13" s="17">
        <f t="shared" si="10"/>
        <v>0</v>
      </c>
      <c r="BO13" s="17">
        <f t="shared" si="10"/>
        <v>0</v>
      </c>
      <c r="BP13" s="17">
        <f t="shared" si="10"/>
        <v>0</v>
      </c>
      <c r="BQ13" s="19">
        <f t="shared" si="10"/>
        <v>0</v>
      </c>
      <c r="BR13" s="24"/>
      <c r="BW13" s="24"/>
      <c r="CB13" s="17">
        <f t="shared" si="11"/>
        <v>0</v>
      </c>
      <c r="CC13" s="17">
        <f t="shared" si="11"/>
        <v>0</v>
      </c>
      <c r="CD13" s="17">
        <f t="shared" si="11"/>
        <v>0</v>
      </c>
      <c r="CE13" s="17">
        <f t="shared" si="11"/>
        <v>0</v>
      </c>
      <c r="CF13" s="19">
        <f t="shared" si="11"/>
        <v>0</v>
      </c>
      <c r="CG13" s="17">
        <f t="shared" si="12"/>
        <v>42</v>
      </c>
      <c r="CH13" s="17">
        <f t="shared" si="12"/>
        <v>0</v>
      </c>
      <c r="CI13" s="17">
        <f t="shared" si="12"/>
        <v>0</v>
      </c>
      <c r="CJ13" s="17">
        <f t="shared" si="12"/>
        <v>30</v>
      </c>
      <c r="CK13" s="67">
        <f t="shared" si="12"/>
        <v>29</v>
      </c>
      <c r="CL13" s="75"/>
    </row>
    <row r="14" spans="1:237" ht="14" x14ac:dyDescent="0.15">
      <c r="A14" s="23" t="s">
        <v>68</v>
      </c>
      <c r="B14" s="1" t="s">
        <v>6</v>
      </c>
      <c r="C14" s="1">
        <v>1</v>
      </c>
      <c r="D14" s="1">
        <v>5</v>
      </c>
      <c r="E14" s="1">
        <v>5</v>
      </c>
      <c r="F14" s="1">
        <v>5</v>
      </c>
      <c r="G14" s="3">
        <v>0</v>
      </c>
      <c r="H14" s="1" t="s">
        <v>6</v>
      </c>
      <c r="K14" s="26"/>
      <c r="N14" s="1">
        <v>4</v>
      </c>
      <c r="O14" s="33"/>
      <c r="P14" s="22"/>
      <c r="T14" s="33"/>
      <c r="U14" s="17">
        <f t="shared" si="8"/>
        <v>0</v>
      </c>
      <c r="V14" s="17">
        <f t="shared" si="8"/>
        <v>0</v>
      </c>
      <c r="W14" s="17">
        <f t="shared" si="8"/>
        <v>0</v>
      </c>
      <c r="X14" s="17">
        <f t="shared" si="8"/>
        <v>4</v>
      </c>
      <c r="Y14" s="32">
        <f t="shared" si="8"/>
        <v>0</v>
      </c>
      <c r="Z14" s="22"/>
      <c r="AE14" s="22"/>
      <c r="AJ14" s="22"/>
      <c r="AM14" s="1">
        <v>202</v>
      </c>
      <c r="AN14" s="86">
        <v>202</v>
      </c>
      <c r="AO14" s="69"/>
      <c r="AT14" s="17">
        <f t="shared" si="9"/>
        <v>0</v>
      </c>
      <c r="AU14" s="17">
        <f t="shared" si="9"/>
        <v>0</v>
      </c>
      <c r="AV14" s="17">
        <f t="shared" si="9"/>
        <v>0</v>
      </c>
      <c r="AW14" s="17">
        <f t="shared" si="9"/>
        <v>202</v>
      </c>
      <c r="AX14" s="18">
        <f t="shared" si="9"/>
        <v>202</v>
      </c>
      <c r="AY14" s="1">
        <v>39</v>
      </c>
      <c r="AZ14" s="86">
        <v>39</v>
      </c>
      <c r="BA14" s="1">
        <v>184</v>
      </c>
      <c r="BB14" s="86">
        <v>184</v>
      </c>
      <c r="BC14" s="22"/>
      <c r="BH14" s="22"/>
      <c r="BM14" s="17">
        <f t="shared" si="10"/>
        <v>0</v>
      </c>
      <c r="BN14" s="17">
        <f t="shared" si="10"/>
        <v>0</v>
      </c>
      <c r="BO14" s="17">
        <f t="shared" si="10"/>
        <v>0</v>
      </c>
      <c r="BP14" s="17">
        <f t="shared" si="10"/>
        <v>0</v>
      </c>
      <c r="BQ14" s="19">
        <f t="shared" si="10"/>
        <v>0</v>
      </c>
      <c r="BR14" s="22"/>
      <c r="BW14" s="22"/>
      <c r="CB14" s="17">
        <f t="shared" si="11"/>
        <v>0</v>
      </c>
      <c r="CC14" s="17">
        <f t="shared" si="11"/>
        <v>0</v>
      </c>
      <c r="CD14" s="17">
        <f t="shared" si="11"/>
        <v>0</v>
      </c>
      <c r="CE14" s="17">
        <f t="shared" si="11"/>
        <v>0</v>
      </c>
      <c r="CF14" s="19">
        <f t="shared" si="11"/>
        <v>0</v>
      </c>
      <c r="CG14" s="17">
        <f t="shared" si="12"/>
        <v>0</v>
      </c>
      <c r="CH14" s="17">
        <f t="shared" si="12"/>
        <v>0</v>
      </c>
      <c r="CI14" s="17">
        <f t="shared" si="12"/>
        <v>0</v>
      </c>
      <c r="CJ14" s="17">
        <f t="shared" si="12"/>
        <v>202</v>
      </c>
      <c r="CK14" s="67">
        <f t="shared" si="12"/>
        <v>202</v>
      </c>
    </row>
    <row r="15" spans="1:237" ht="29" thickBot="1" x14ac:dyDescent="0.2">
      <c r="A15" s="84" t="s">
        <v>69</v>
      </c>
      <c r="B15" s="1" t="s">
        <v>6</v>
      </c>
      <c r="C15" s="1" t="s">
        <v>6</v>
      </c>
      <c r="D15" s="1">
        <v>50</v>
      </c>
      <c r="E15" s="1">
        <v>55</v>
      </c>
      <c r="F15" s="1">
        <v>65</v>
      </c>
      <c r="G15" s="3">
        <v>65</v>
      </c>
      <c r="H15" s="1">
        <v>1</v>
      </c>
      <c r="K15" s="20">
        <v>6</v>
      </c>
      <c r="O15" s="33">
        <v>7</v>
      </c>
      <c r="P15" s="22"/>
      <c r="T15" s="33"/>
      <c r="U15" s="17">
        <f t="shared" si="8"/>
        <v>6</v>
      </c>
      <c r="V15" s="17">
        <f t="shared" si="8"/>
        <v>0</v>
      </c>
      <c r="W15" s="17">
        <f t="shared" si="8"/>
        <v>0</v>
      </c>
      <c r="X15" s="17">
        <f t="shared" si="8"/>
        <v>0</v>
      </c>
      <c r="Y15" s="32">
        <f t="shared" si="8"/>
        <v>7</v>
      </c>
      <c r="Z15" s="24">
        <v>41</v>
      </c>
      <c r="AD15" s="3">
        <v>65</v>
      </c>
      <c r="AE15" s="24"/>
      <c r="AJ15" s="24">
        <v>21</v>
      </c>
      <c r="AN15" s="3">
        <v>21</v>
      </c>
      <c r="AO15" s="24"/>
      <c r="AT15" s="17">
        <f t="shared" si="9"/>
        <v>62</v>
      </c>
      <c r="AU15" s="17">
        <f t="shared" si="9"/>
        <v>0</v>
      </c>
      <c r="AV15" s="17">
        <f t="shared" si="9"/>
        <v>0</v>
      </c>
      <c r="AW15" s="17">
        <f t="shared" si="9"/>
        <v>0</v>
      </c>
      <c r="AX15" s="18">
        <f t="shared" si="9"/>
        <v>86</v>
      </c>
      <c r="AZ15" s="3">
        <v>69</v>
      </c>
      <c r="BB15" s="3">
        <v>34</v>
      </c>
      <c r="BC15" s="24">
        <v>34</v>
      </c>
      <c r="BG15" s="2">
        <v>35</v>
      </c>
      <c r="BH15" s="24"/>
      <c r="BM15" s="17">
        <f t="shared" si="10"/>
        <v>34</v>
      </c>
      <c r="BN15" s="17">
        <f t="shared" si="10"/>
        <v>0</v>
      </c>
      <c r="BO15" s="17">
        <f t="shared" si="10"/>
        <v>0</v>
      </c>
      <c r="BP15" s="17">
        <f t="shared" si="10"/>
        <v>0</v>
      </c>
      <c r="BQ15" s="19">
        <f t="shared" si="10"/>
        <v>35</v>
      </c>
      <c r="BR15" s="24">
        <v>13</v>
      </c>
      <c r="BV15" s="2">
        <v>11</v>
      </c>
      <c r="BW15" s="24">
        <v>1</v>
      </c>
      <c r="CB15" s="17">
        <f t="shared" si="11"/>
        <v>14</v>
      </c>
      <c r="CC15" s="17">
        <f t="shared" si="11"/>
        <v>0</v>
      </c>
      <c r="CD15" s="17">
        <f t="shared" si="11"/>
        <v>0</v>
      </c>
      <c r="CE15" s="17">
        <f t="shared" si="11"/>
        <v>0</v>
      </c>
      <c r="CF15" s="19">
        <f t="shared" si="11"/>
        <v>11</v>
      </c>
      <c r="CG15" s="17">
        <f t="shared" si="12"/>
        <v>110</v>
      </c>
      <c r="CH15" s="17">
        <f t="shared" si="12"/>
        <v>0</v>
      </c>
      <c r="CI15" s="17">
        <f t="shared" si="12"/>
        <v>0</v>
      </c>
      <c r="CJ15" s="17">
        <f t="shared" si="12"/>
        <v>0</v>
      </c>
      <c r="CK15" s="67">
        <f t="shared" si="12"/>
        <v>132</v>
      </c>
      <c r="CL15" s="78" t="s">
        <v>180</v>
      </c>
      <c r="CM15" s="71"/>
      <c r="CN15" s="61"/>
      <c r="CO15" s="61"/>
      <c r="CP15" s="61"/>
      <c r="CQ15" s="61"/>
      <c r="CR15" s="61"/>
      <c r="CS15" s="62"/>
    </row>
    <row r="16" spans="1:237" ht="14" x14ac:dyDescent="0.15">
      <c r="A16" s="23" t="s">
        <v>70</v>
      </c>
      <c r="B16" s="1" t="s">
        <v>6</v>
      </c>
      <c r="C16" s="1">
        <v>1</v>
      </c>
      <c r="D16" s="1">
        <v>0</v>
      </c>
      <c r="G16" s="1"/>
      <c r="H16" s="1" t="s">
        <v>6</v>
      </c>
      <c r="O16" s="33"/>
      <c r="P16" s="24"/>
      <c r="T16" s="33"/>
      <c r="U16" s="17">
        <f t="shared" si="8"/>
        <v>0</v>
      </c>
      <c r="V16" s="17">
        <f t="shared" si="8"/>
        <v>0</v>
      </c>
      <c r="W16" s="17">
        <f t="shared" si="8"/>
        <v>0</v>
      </c>
      <c r="X16" s="17">
        <f t="shared" si="8"/>
        <v>0</v>
      </c>
      <c r="Y16" s="32">
        <f t="shared" si="8"/>
        <v>0</v>
      </c>
      <c r="Z16" s="24"/>
      <c r="AE16" s="24"/>
      <c r="AJ16" s="24"/>
      <c r="AO16" s="24"/>
      <c r="AT16" s="17">
        <f t="shared" si="9"/>
        <v>0</v>
      </c>
      <c r="AU16" s="17">
        <f t="shared" si="9"/>
        <v>0</v>
      </c>
      <c r="AV16" s="17">
        <f t="shared" si="9"/>
        <v>0</v>
      </c>
      <c r="AW16" s="17">
        <f t="shared" si="9"/>
        <v>0</v>
      </c>
      <c r="AX16" s="18">
        <f t="shared" si="9"/>
        <v>0</v>
      </c>
      <c r="AY16" s="1">
        <v>21</v>
      </c>
      <c r="AZ16" s="86">
        <v>21</v>
      </c>
      <c r="BC16" s="24"/>
      <c r="BH16" s="24"/>
      <c r="BM16" s="17">
        <f t="shared" si="10"/>
        <v>0</v>
      </c>
      <c r="BN16" s="17">
        <f t="shared" si="10"/>
        <v>0</v>
      </c>
      <c r="BO16" s="17">
        <f t="shared" si="10"/>
        <v>0</v>
      </c>
      <c r="BP16" s="17">
        <f t="shared" si="10"/>
        <v>0</v>
      </c>
      <c r="BQ16" s="19">
        <f t="shared" si="10"/>
        <v>0</v>
      </c>
      <c r="BR16" s="24"/>
      <c r="BW16" s="24"/>
      <c r="CB16" s="17">
        <f t="shared" si="11"/>
        <v>0</v>
      </c>
      <c r="CC16" s="17">
        <f t="shared" si="11"/>
        <v>0</v>
      </c>
      <c r="CD16" s="17">
        <f t="shared" si="11"/>
        <v>0</v>
      </c>
      <c r="CE16" s="17">
        <f t="shared" si="11"/>
        <v>0</v>
      </c>
      <c r="CF16" s="19">
        <f t="shared" si="11"/>
        <v>0</v>
      </c>
      <c r="CG16" s="17">
        <f t="shared" si="12"/>
        <v>0</v>
      </c>
      <c r="CH16" s="17">
        <f t="shared" si="12"/>
        <v>0</v>
      </c>
      <c r="CI16" s="17">
        <f t="shared" si="12"/>
        <v>0</v>
      </c>
      <c r="CJ16" s="17">
        <f t="shared" si="12"/>
        <v>0</v>
      </c>
      <c r="CK16" s="67">
        <f t="shared" si="12"/>
        <v>0</v>
      </c>
    </row>
    <row r="17" spans="1:98" ht="43" thickBot="1" x14ac:dyDescent="0.2">
      <c r="A17" s="25" t="s">
        <v>71</v>
      </c>
      <c r="B17" s="1" t="s">
        <v>6</v>
      </c>
      <c r="C17" s="1">
        <v>1</v>
      </c>
      <c r="D17" s="1">
        <v>150</v>
      </c>
      <c r="E17" s="1">
        <v>140</v>
      </c>
      <c r="F17" s="1">
        <v>145</v>
      </c>
      <c r="G17" s="3">
        <v>150</v>
      </c>
      <c r="H17" s="1">
        <v>1</v>
      </c>
      <c r="I17" s="1">
        <v>1</v>
      </c>
      <c r="J17" s="1">
        <v>1</v>
      </c>
      <c r="K17" s="20">
        <v>12</v>
      </c>
      <c r="L17" s="1">
        <v>12</v>
      </c>
      <c r="M17" s="1">
        <v>14</v>
      </c>
      <c r="N17" s="1">
        <v>13</v>
      </c>
      <c r="O17" s="33">
        <v>16</v>
      </c>
      <c r="P17" s="24"/>
      <c r="R17" s="1">
        <v>3</v>
      </c>
      <c r="S17" s="1">
        <v>2</v>
      </c>
      <c r="T17" s="33">
        <v>8</v>
      </c>
      <c r="U17" s="17">
        <f t="shared" si="8"/>
        <v>12</v>
      </c>
      <c r="V17" s="17">
        <f t="shared" si="8"/>
        <v>12</v>
      </c>
      <c r="W17" s="17">
        <f t="shared" si="8"/>
        <v>17</v>
      </c>
      <c r="X17" s="17">
        <f t="shared" si="8"/>
        <v>15</v>
      </c>
      <c r="Y17" s="32">
        <f t="shared" si="8"/>
        <v>24</v>
      </c>
      <c r="Z17" s="24">
        <v>67</v>
      </c>
      <c r="AA17" s="1">
        <v>70</v>
      </c>
      <c r="AB17" s="1">
        <v>70</v>
      </c>
      <c r="AC17" s="1">
        <v>66</v>
      </c>
      <c r="AD17" s="3">
        <v>62</v>
      </c>
      <c r="AE17" s="24"/>
      <c r="AG17" s="1">
        <v>1</v>
      </c>
      <c r="AI17" s="3">
        <v>1</v>
      </c>
      <c r="AJ17" s="24">
        <v>89</v>
      </c>
      <c r="AK17" s="1">
        <v>109</v>
      </c>
      <c r="AL17" s="1">
        <v>84</v>
      </c>
      <c r="AM17" s="1">
        <v>87</v>
      </c>
      <c r="AN17" s="3">
        <v>96</v>
      </c>
      <c r="AO17" s="24"/>
      <c r="AT17" s="17">
        <f t="shared" si="9"/>
        <v>156</v>
      </c>
      <c r="AU17" s="17">
        <f t="shared" si="9"/>
        <v>179</v>
      </c>
      <c r="AV17" s="17">
        <f t="shared" si="9"/>
        <v>155</v>
      </c>
      <c r="AW17" s="17">
        <f t="shared" si="9"/>
        <v>153</v>
      </c>
      <c r="AX17" s="18">
        <f t="shared" si="9"/>
        <v>159</v>
      </c>
      <c r="AY17" s="1">
        <v>57</v>
      </c>
      <c r="AZ17" s="3">
        <v>139</v>
      </c>
      <c r="BC17" s="24">
        <v>21</v>
      </c>
      <c r="BD17" s="1">
        <v>13</v>
      </c>
      <c r="BE17" s="1">
        <v>15</v>
      </c>
      <c r="BF17" s="1">
        <v>29</v>
      </c>
      <c r="BG17" s="2">
        <v>20</v>
      </c>
      <c r="BH17" s="24"/>
      <c r="BL17" s="2">
        <v>1</v>
      </c>
      <c r="BM17" s="17">
        <f t="shared" si="10"/>
        <v>21</v>
      </c>
      <c r="BN17" s="17">
        <f t="shared" si="10"/>
        <v>13</v>
      </c>
      <c r="BO17" s="17">
        <f t="shared" si="10"/>
        <v>15</v>
      </c>
      <c r="BP17" s="17">
        <f t="shared" si="10"/>
        <v>29</v>
      </c>
      <c r="BQ17" s="19">
        <f t="shared" si="10"/>
        <v>21</v>
      </c>
      <c r="BR17" s="24">
        <v>25</v>
      </c>
      <c r="BS17" s="1">
        <v>27</v>
      </c>
      <c r="BT17" s="1">
        <v>17</v>
      </c>
      <c r="BU17" s="1">
        <v>29</v>
      </c>
      <c r="BV17" s="2">
        <v>28</v>
      </c>
      <c r="BW17" s="24"/>
      <c r="CB17" s="17">
        <f t="shared" si="11"/>
        <v>25</v>
      </c>
      <c r="CC17" s="17">
        <f t="shared" si="11"/>
        <v>27</v>
      </c>
      <c r="CD17" s="17">
        <f t="shared" si="11"/>
        <v>17</v>
      </c>
      <c r="CE17" s="17">
        <f t="shared" si="11"/>
        <v>29</v>
      </c>
      <c r="CF17" s="19">
        <f t="shared" si="11"/>
        <v>28</v>
      </c>
      <c r="CG17" s="17">
        <f t="shared" si="12"/>
        <v>202</v>
      </c>
      <c r="CH17" s="17">
        <f t="shared" si="12"/>
        <v>219</v>
      </c>
      <c r="CI17" s="17">
        <f t="shared" si="12"/>
        <v>187</v>
      </c>
      <c r="CJ17" s="17">
        <f t="shared" si="12"/>
        <v>211</v>
      </c>
      <c r="CK17" s="67">
        <f t="shared" si="12"/>
        <v>208</v>
      </c>
      <c r="CL17" s="78" t="s">
        <v>149</v>
      </c>
      <c r="CM17" s="71"/>
      <c r="CN17" s="61"/>
      <c r="CO17" s="61"/>
      <c r="CP17" s="61"/>
      <c r="CQ17" s="61"/>
      <c r="CR17" s="61"/>
      <c r="CS17" s="62"/>
    </row>
    <row r="18" spans="1:98" ht="85" thickBot="1" x14ac:dyDescent="0.2">
      <c r="A18" s="83" t="s">
        <v>72</v>
      </c>
      <c r="B18" s="1">
        <v>1</v>
      </c>
      <c r="C18" s="1" t="s">
        <v>6</v>
      </c>
      <c r="D18" s="1">
        <v>20</v>
      </c>
      <c r="E18" s="1">
        <v>20</v>
      </c>
      <c r="F18" s="1">
        <v>0</v>
      </c>
      <c r="G18" s="3">
        <v>0</v>
      </c>
      <c r="H18" s="1">
        <v>1</v>
      </c>
      <c r="O18" s="33">
        <v>3</v>
      </c>
      <c r="T18" s="33">
        <v>1</v>
      </c>
      <c r="U18" s="17">
        <f t="shared" si="8"/>
        <v>0</v>
      </c>
      <c r="V18" s="17">
        <f t="shared" si="8"/>
        <v>0</v>
      </c>
      <c r="W18" s="17">
        <f t="shared" si="8"/>
        <v>0</v>
      </c>
      <c r="X18" s="17">
        <f t="shared" si="8"/>
        <v>0</v>
      </c>
      <c r="Y18" s="32">
        <f t="shared" si="8"/>
        <v>4</v>
      </c>
      <c r="Z18" s="1"/>
      <c r="AD18" s="3">
        <v>11</v>
      </c>
      <c r="AN18" s="3">
        <v>5</v>
      </c>
      <c r="AO18" s="1">
        <v>0</v>
      </c>
      <c r="AT18" s="17">
        <f t="shared" si="9"/>
        <v>0</v>
      </c>
      <c r="AU18" s="17">
        <f t="shared" si="9"/>
        <v>0</v>
      </c>
      <c r="AV18" s="17">
        <f t="shared" si="9"/>
        <v>0</v>
      </c>
      <c r="AW18" s="17">
        <f t="shared" si="9"/>
        <v>0</v>
      </c>
      <c r="AX18" s="18">
        <f t="shared" si="9"/>
        <v>16</v>
      </c>
      <c r="AZ18" s="3">
        <v>16</v>
      </c>
      <c r="BB18" s="3">
        <v>67</v>
      </c>
      <c r="BG18" s="2">
        <v>32</v>
      </c>
      <c r="BL18" s="2">
        <v>1</v>
      </c>
      <c r="BM18" s="17">
        <f t="shared" si="10"/>
        <v>0</v>
      </c>
      <c r="BN18" s="17">
        <f t="shared" si="10"/>
        <v>0</v>
      </c>
      <c r="BO18" s="17">
        <f t="shared" si="10"/>
        <v>0</v>
      </c>
      <c r="BP18" s="17">
        <f t="shared" si="10"/>
        <v>0</v>
      </c>
      <c r="BQ18" s="19">
        <f t="shared" si="10"/>
        <v>33</v>
      </c>
      <c r="BR18" s="1"/>
      <c r="CB18" s="17">
        <f t="shared" si="11"/>
        <v>0</v>
      </c>
      <c r="CC18" s="17">
        <f t="shared" si="11"/>
        <v>0</v>
      </c>
      <c r="CD18" s="17">
        <f t="shared" si="11"/>
        <v>0</v>
      </c>
      <c r="CE18" s="17">
        <f t="shared" si="11"/>
        <v>0</v>
      </c>
      <c r="CF18" s="19">
        <f t="shared" si="11"/>
        <v>0</v>
      </c>
      <c r="CG18" s="17">
        <f t="shared" si="12"/>
        <v>0</v>
      </c>
      <c r="CH18" s="17">
        <f t="shared" si="12"/>
        <v>0</v>
      </c>
      <c r="CI18" s="17">
        <f t="shared" si="12"/>
        <v>0</v>
      </c>
      <c r="CJ18" s="17">
        <f t="shared" si="12"/>
        <v>0</v>
      </c>
      <c r="CK18" s="67">
        <f t="shared" si="12"/>
        <v>49</v>
      </c>
      <c r="CL18" s="76" t="s">
        <v>150</v>
      </c>
      <c r="CM18" s="71"/>
      <c r="CN18" s="63"/>
      <c r="CO18" s="63"/>
      <c r="CP18" s="63"/>
      <c r="CQ18" s="63"/>
      <c r="CR18" s="63"/>
      <c r="CS18" s="64"/>
    </row>
    <row r="19" spans="1:98" ht="14" x14ac:dyDescent="0.15">
      <c r="A19" s="81" t="s">
        <v>73</v>
      </c>
      <c r="B19" s="1" t="s">
        <v>6</v>
      </c>
      <c r="C19" s="1" t="s">
        <v>6</v>
      </c>
      <c r="D19" s="1">
        <v>0</v>
      </c>
      <c r="F19" s="1">
        <v>0</v>
      </c>
      <c r="G19" s="3">
        <v>0</v>
      </c>
      <c r="H19" s="1" t="s">
        <v>6</v>
      </c>
      <c r="J19" s="1">
        <v>1</v>
      </c>
      <c r="K19" s="24">
        <v>3</v>
      </c>
      <c r="L19" s="1">
        <v>5</v>
      </c>
      <c r="M19" s="1">
        <v>5</v>
      </c>
      <c r="N19" s="1">
        <v>4</v>
      </c>
      <c r="O19" s="33"/>
      <c r="P19" s="24">
        <v>1</v>
      </c>
      <c r="R19" s="1">
        <v>1</v>
      </c>
      <c r="S19" s="1">
        <v>3</v>
      </c>
      <c r="T19" s="33"/>
      <c r="U19" s="17">
        <f t="shared" si="8"/>
        <v>4</v>
      </c>
      <c r="V19" s="17">
        <f t="shared" si="8"/>
        <v>5</v>
      </c>
      <c r="W19" s="17">
        <f t="shared" si="8"/>
        <v>6</v>
      </c>
      <c r="X19" s="17">
        <f t="shared" si="8"/>
        <v>7</v>
      </c>
      <c r="Y19" s="32">
        <f t="shared" si="8"/>
        <v>0</v>
      </c>
      <c r="Z19" s="24"/>
      <c r="AE19" s="24"/>
      <c r="AJ19" s="24">
        <v>58</v>
      </c>
      <c r="AK19" s="1">
        <v>54</v>
      </c>
      <c r="AL19" s="1">
        <v>60</v>
      </c>
      <c r="AM19" s="1">
        <v>64</v>
      </c>
      <c r="AN19" s="86">
        <v>64</v>
      </c>
      <c r="AO19" s="24"/>
      <c r="AT19" s="17">
        <f t="shared" si="9"/>
        <v>58</v>
      </c>
      <c r="AU19" s="17">
        <f t="shared" si="9"/>
        <v>54</v>
      </c>
      <c r="AV19" s="17">
        <f t="shared" si="9"/>
        <v>60</v>
      </c>
      <c r="AW19" s="17">
        <f t="shared" si="9"/>
        <v>64</v>
      </c>
      <c r="AX19" s="18">
        <f t="shared" si="9"/>
        <v>64</v>
      </c>
      <c r="AY19" s="1">
        <v>40</v>
      </c>
      <c r="AZ19" s="86">
        <v>40</v>
      </c>
      <c r="BA19" s="1">
        <v>24</v>
      </c>
      <c r="BB19" s="86">
        <v>24</v>
      </c>
      <c r="BC19" s="24"/>
      <c r="BF19" s="1">
        <v>15</v>
      </c>
      <c r="BG19" s="58">
        <v>15</v>
      </c>
      <c r="BH19" s="24"/>
      <c r="BJ19" s="1">
        <v>1</v>
      </c>
      <c r="BM19" s="17">
        <f t="shared" si="10"/>
        <v>0</v>
      </c>
      <c r="BN19" s="17">
        <f t="shared" si="10"/>
        <v>0</v>
      </c>
      <c r="BO19" s="17">
        <f t="shared" si="10"/>
        <v>1</v>
      </c>
      <c r="BP19" s="17">
        <f t="shared" si="10"/>
        <v>15</v>
      </c>
      <c r="BQ19" s="19">
        <f t="shared" si="10"/>
        <v>15</v>
      </c>
      <c r="BR19" s="24">
        <v>2</v>
      </c>
      <c r="BS19" s="1">
        <v>6</v>
      </c>
      <c r="BU19" s="1">
        <v>4</v>
      </c>
      <c r="BV19" s="58">
        <v>4</v>
      </c>
      <c r="BW19" s="24"/>
      <c r="BY19" s="1">
        <v>1</v>
      </c>
      <c r="CB19" s="17">
        <f t="shared" si="11"/>
        <v>2</v>
      </c>
      <c r="CC19" s="17">
        <f t="shared" si="11"/>
        <v>6</v>
      </c>
      <c r="CD19" s="17">
        <f t="shared" si="11"/>
        <v>1</v>
      </c>
      <c r="CE19" s="17">
        <f t="shared" si="11"/>
        <v>4</v>
      </c>
      <c r="CF19" s="19">
        <f t="shared" si="11"/>
        <v>4</v>
      </c>
      <c r="CG19" s="17">
        <f t="shared" si="12"/>
        <v>60</v>
      </c>
      <c r="CH19" s="17">
        <f t="shared" si="12"/>
        <v>60</v>
      </c>
      <c r="CI19" s="17">
        <f t="shared" si="12"/>
        <v>62</v>
      </c>
      <c r="CJ19" s="17">
        <f t="shared" si="12"/>
        <v>83</v>
      </c>
      <c r="CK19" s="67">
        <f t="shared" si="12"/>
        <v>83</v>
      </c>
    </row>
    <row r="20" spans="1:98" ht="14" x14ac:dyDescent="0.15">
      <c r="A20" s="81" t="s">
        <v>75</v>
      </c>
      <c r="B20" s="1">
        <v>1</v>
      </c>
      <c r="C20" s="1">
        <v>1</v>
      </c>
      <c r="D20" s="1">
        <v>5</v>
      </c>
      <c r="E20" s="1">
        <v>10</v>
      </c>
      <c r="F20" s="1">
        <v>5</v>
      </c>
      <c r="G20" s="1"/>
      <c r="H20" s="1" t="s">
        <v>6</v>
      </c>
      <c r="J20" s="1">
        <v>1</v>
      </c>
      <c r="K20" s="24">
        <v>2</v>
      </c>
      <c r="L20" s="1">
        <v>2</v>
      </c>
      <c r="M20" s="1">
        <v>3</v>
      </c>
      <c r="O20" s="33"/>
      <c r="P20" s="24">
        <v>1</v>
      </c>
      <c r="Q20" s="1">
        <v>1</v>
      </c>
      <c r="R20" s="1">
        <v>2</v>
      </c>
      <c r="T20" s="33"/>
      <c r="U20" s="17">
        <f t="shared" si="8"/>
        <v>3</v>
      </c>
      <c r="V20" s="17">
        <f t="shared" si="8"/>
        <v>3</v>
      </c>
      <c r="W20" s="17">
        <f t="shared" si="8"/>
        <v>5</v>
      </c>
      <c r="X20" s="17">
        <f t="shared" si="8"/>
        <v>0</v>
      </c>
      <c r="Y20" s="32">
        <f t="shared" si="8"/>
        <v>0</v>
      </c>
      <c r="Z20" s="24"/>
      <c r="AE20" s="24"/>
      <c r="AJ20" s="24"/>
      <c r="AO20" s="24"/>
      <c r="AT20" s="17">
        <f t="shared" si="9"/>
        <v>0</v>
      </c>
      <c r="AU20" s="17">
        <f t="shared" si="9"/>
        <v>0</v>
      </c>
      <c r="AV20" s="17">
        <f t="shared" si="9"/>
        <v>0</v>
      </c>
      <c r="AW20" s="17">
        <f t="shared" si="9"/>
        <v>0</v>
      </c>
      <c r="AX20" s="18">
        <f t="shared" si="9"/>
        <v>0</v>
      </c>
      <c r="BC20" s="24">
        <v>5</v>
      </c>
      <c r="BD20" s="1">
        <v>8</v>
      </c>
      <c r="BE20" s="1">
        <v>7</v>
      </c>
      <c r="BF20" s="1">
        <v>0</v>
      </c>
      <c r="BG20" s="58"/>
      <c r="BH20" s="24"/>
      <c r="BM20" s="17">
        <f t="shared" si="10"/>
        <v>5</v>
      </c>
      <c r="BN20" s="17">
        <f t="shared" si="10"/>
        <v>8</v>
      </c>
      <c r="BO20" s="17">
        <f t="shared" si="10"/>
        <v>7</v>
      </c>
      <c r="BP20" s="17">
        <f t="shared" si="10"/>
        <v>0</v>
      </c>
      <c r="BQ20" s="19">
        <f t="shared" si="10"/>
        <v>0</v>
      </c>
      <c r="BR20" s="24">
        <v>4</v>
      </c>
      <c r="BS20" s="1">
        <v>3</v>
      </c>
      <c r="BT20" s="1">
        <v>52</v>
      </c>
      <c r="BW20" s="24">
        <v>2</v>
      </c>
      <c r="BX20" s="1">
        <v>2</v>
      </c>
      <c r="CB20" s="17">
        <f t="shared" si="11"/>
        <v>6</v>
      </c>
      <c r="CC20" s="17">
        <f t="shared" si="11"/>
        <v>5</v>
      </c>
      <c r="CD20" s="17">
        <f t="shared" si="11"/>
        <v>52</v>
      </c>
      <c r="CE20" s="17">
        <f t="shared" si="11"/>
        <v>0</v>
      </c>
      <c r="CF20" s="19">
        <f t="shared" si="11"/>
        <v>0</v>
      </c>
      <c r="CG20" s="17">
        <f t="shared" si="12"/>
        <v>11</v>
      </c>
      <c r="CH20" s="17">
        <f t="shared" si="12"/>
        <v>13</v>
      </c>
      <c r="CI20" s="17">
        <f t="shared" si="12"/>
        <v>59</v>
      </c>
      <c r="CJ20" s="17">
        <f t="shared" si="12"/>
        <v>0</v>
      </c>
      <c r="CK20" s="67">
        <f t="shared" si="12"/>
        <v>0</v>
      </c>
    </row>
    <row r="21" spans="1:98" ht="14" x14ac:dyDescent="0.15">
      <c r="A21" s="23" t="s">
        <v>77</v>
      </c>
      <c r="B21" s="1" t="s">
        <v>6</v>
      </c>
      <c r="C21" s="1">
        <v>1</v>
      </c>
      <c r="D21" s="1">
        <v>20</v>
      </c>
      <c r="E21" s="1">
        <v>20</v>
      </c>
      <c r="F21" s="1">
        <v>20</v>
      </c>
      <c r="G21" s="3">
        <v>15</v>
      </c>
      <c r="H21" s="1" t="s">
        <v>6</v>
      </c>
      <c r="K21" s="24">
        <v>6</v>
      </c>
      <c r="O21" s="33"/>
      <c r="T21" s="33"/>
      <c r="U21" s="17">
        <f t="shared" si="8"/>
        <v>6</v>
      </c>
      <c r="V21" s="17">
        <f t="shared" si="8"/>
        <v>0</v>
      </c>
      <c r="W21" s="17">
        <f t="shared" si="8"/>
        <v>0</v>
      </c>
      <c r="X21" s="17">
        <f t="shared" si="8"/>
        <v>0</v>
      </c>
      <c r="Y21" s="32">
        <f t="shared" si="8"/>
        <v>0</v>
      </c>
      <c r="Z21" s="24"/>
      <c r="AE21" s="24"/>
      <c r="AJ21" s="24">
        <v>42</v>
      </c>
      <c r="AO21" s="24"/>
      <c r="AT21" s="17">
        <f t="shared" si="9"/>
        <v>42</v>
      </c>
      <c r="AU21" s="17">
        <f t="shared" si="9"/>
        <v>0</v>
      </c>
      <c r="AV21" s="17">
        <f t="shared" si="9"/>
        <v>0</v>
      </c>
      <c r="AW21" s="17">
        <f t="shared" si="9"/>
        <v>0</v>
      </c>
      <c r="AX21" s="18">
        <f t="shared" si="9"/>
        <v>0</v>
      </c>
      <c r="BC21" s="24">
        <v>1</v>
      </c>
      <c r="BH21" s="24"/>
      <c r="BM21" s="17">
        <f t="shared" si="10"/>
        <v>1</v>
      </c>
      <c r="BN21" s="17">
        <f t="shared" si="10"/>
        <v>0</v>
      </c>
      <c r="BO21" s="17">
        <f t="shared" si="10"/>
        <v>0</v>
      </c>
      <c r="BP21" s="17">
        <f t="shared" si="10"/>
        <v>0</v>
      </c>
      <c r="BQ21" s="19">
        <f t="shared" si="10"/>
        <v>0</v>
      </c>
      <c r="BR21" s="24"/>
      <c r="BW21" s="24"/>
      <c r="CB21" s="17">
        <f t="shared" si="11"/>
        <v>0</v>
      </c>
      <c r="CC21" s="17">
        <f t="shared" si="11"/>
        <v>0</v>
      </c>
      <c r="CD21" s="17">
        <f t="shared" si="11"/>
        <v>0</v>
      </c>
      <c r="CE21" s="17">
        <f t="shared" si="11"/>
        <v>0</v>
      </c>
      <c r="CF21" s="19">
        <f t="shared" si="11"/>
        <v>0</v>
      </c>
      <c r="CG21" s="17">
        <f t="shared" si="12"/>
        <v>43</v>
      </c>
      <c r="CH21" s="17">
        <f t="shared" si="12"/>
        <v>0</v>
      </c>
      <c r="CI21" s="17">
        <f t="shared" si="12"/>
        <v>0</v>
      </c>
      <c r="CJ21" s="17">
        <f t="shared" si="12"/>
        <v>0</v>
      </c>
      <c r="CK21" s="67">
        <f t="shared" si="12"/>
        <v>0</v>
      </c>
      <c r="CL21" s="76"/>
    </row>
    <row r="22" spans="1:98" ht="28" x14ac:dyDescent="0.15">
      <c r="A22" s="81" t="s">
        <v>78</v>
      </c>
      <c r="B22" s="1" t="s">
        <v>6</v>
      </c>
      <c r="C22" s="1">
        <v>1</v>
      </c>
      <c r="D22" s="1">
        <v>0</v>
      </c>
      <c r="G22" s="1"/>
      <c r="H22" s="1">
        <v>1</v>
      </c>
      <c r="J22" s="1">
        <v>1</v>
      </c>
      <c r="L22" s="1">
        <v>5</v>
      </c>
      <c r="M22" s="1">
        <v>3</v>
      </c>
      <c r="O22" s="33"/>
      <c r="P22" s="22"/>
      <c r="Q22" s="1">
        <v>1</v>
      </c>
      <c r="T22" s="33"/>
      <c r="U22" s="17">
        <f t="shared" si="8"/>
        <v>0</v>
      </c>
      <c r="V22" s="17">
        <f t="shared" si="8"/>
        <v>6</v>
      </c>
      <c r="W22" s="17">
        <f t="shared" si="8"/>
        <v>3</v>
      </c>
      <c r="X22" s="17">
        <f t="shared" si="8"/>
        <v>0</v>
      </c>
      <c r="Y22" s="32">
        <f t="shared" si="8"/>
        <v>0</v>
      </c>
      <c r="Z22" s="22"/>
      <c r="AA22" s="1">
        <v>30</v>
      </c>
      <c r="AB22" s="1">
        <v>32</v>
      </c>
      <c r="AE22" s="22"/>
      <c r="AJ22" s="22"/>
      <c r="AN22" s="3">
        <v>7</v>
      </c>
      <c r="AO22" s="22"/>
      <c r="AT22" s="17">
        <f t="shared" si="9"/>
        <v>0</v>
      </c>
      <c r="AU22" s="17">
        <f t="shared" si="9"/>
        <v>30</v>
      </c>
      <c r="AV22" s="17">
        <f t="shared" si="9"/>
        <v>32</v>
      </c>
      <c r="AW22" s="17">
        <f t="shared" si="9"/>
        <v>0</v>
      </c>
      <c r="AX22" s="18">
        <f t="shared" si="9"/>
        <v>7</v>
      </c>
      <c r="AZ22" s="3">
        <v>20</v>
      </c>
      <c r="BC22" s="22"/>
      <c r="BD22" s="1">
        <v>10</v>
      </c>
      <c r="BE22" s="1">
        <v>12</v>
      </c>
      <c r="BG22" s="2">
        <v>7</v>
      </c>
      <c r="BH22" s="22"/>
      <c r="BL22" s="2">
        <v>3</v>
      </c>
      <c r="BM22" s="17">
        <f t="shared" si="10"/>
        <v>0</v>
      </c>
      <c r="BN22" s="17">
        <f t="shared" si="10"/>
        <v>10</v>
      </c>
      <c r="BO22" s="17">
        <f t="shared" si="10"/>
        <v>12</v>
      </c>
      <c r="BP22" s="17">
        <f t="shared" si="10"/>
        <v>0</v>
      </c>
      <c r="BQ22" s="19">
        <f t="shared" si="10"/>
        <v>10</v>
      </c>
      <c r="BR22" s="22"/>
      <c r="BS22" s="1">
        <v>1</v>
      </c>
      <c r="BW22" s="22"/>
      <c r="CB22" s="17">
        <f t="shared" si="11"/>
        <v>0</v>
      </c>
      <c r="CC22" s="17">
        <f t="shared" si="11"/>
        <v>1</v>
      </c>
      <c r="CD22" s="17">
        <f t="shared" si="11"/>
        <v>0</v>
      </c>
      <c r="CE22" s="17">
        <f t="shared" si="11"/>
        <v>0</v>
      </c>
      <c r="CF22" s="19">
        <f t="shared" si="11"/>
        <v>0</v>
      </c>
      <c r="CG22" s="17">
        <f t="shared" si="12"/>
        <v>0</v>
      </c>
      <c r="CH22" s="17">
        <f t="shared" si="12"/>
        <v>41</v>
      </c>
      <c r="CI22" s="17">
        <f t="shared" si="12"/>
        <v>44</v>
      </c>
      <c r="CJ22" s="17">
        <f t="shared" si="12"/>
        <v>0</v>
      </c>
      <c r="CK22" s="67">
        <f t="shared" si="12"/>
        <v>17</v>
      </c>
      <c r="CL22" s="70" t="s">
        <v>176</v>
      </c>
    </row>
    <row r="23" spans="1:98" ht="29" thickBot="1" x14ac:dyDescent="0.2">
      <c r="A23" s="84" t="s">
        <v>80</v>
      </c>
      <c r="B23" s="1" t="s">
        <v>6</v>
      </c>
      <c r="C23" s="1" t="s">
        <v>6</v>
      </c>
      <c r="D23" s="1">
        <v>0</v>
      </c>
      <c r="G23" s="1"/>
      <c r="H23" s="1">
        <v>1</v>
      </c>
      <c r="K23" s="22"/>
      <c r="O23" s="33"/>
      <c r="T23" s="33">
        <v>1</v>
      </c>
      <c r="U23" s="17">
        <f t="shared" si="8"/>
        <v>0</v>
      </c>
      <c r="V23" s="17">
        <f t="shared" si="8"/>
        <v>0</v>
      </c>
      <c r="W23" s="17">
        <f t="shared" si="8"/>
        <v>0</v>
      </c>
      <c r="X23" s="17">
        <f t="shared" si="8"/>
        <v>0</v>
      </c>
      <c r="Y23" s="32">
        <f t="shared" si="8"/>
        <v>1</v>
      </c>
      <c r="Z23" s="22"/>
      <c r="AE23" s="22"/>
      <c r="AJ23" s="22"/>
      <c r="AO23" s="22"/>
      <c r="AT23" s="17">
        <f t="shared" si="9"/>
        <v>0</v>
      </c>
      <c r="AU23" s="17">
        <f t="shared" si="9"/>
        <v>0</v>
      </c>
      <c r="AV23" s="17">
        <f t="shared" si="9"/>
        <v>0</v>
      </c>
      <c r="AW23" s="17">
        <f t="shared" si="9"/>
        <v>0</v>
      </c>
      <c r="AX23" s="18">
        <f t="shared" si="9"/>
        <v>0</v>
      </c>
      <c r="AZ23" s="3">
        <v>6</v>
      </c>
      <c r="BC23" s="22"/>
      <c r="BH23" s="22"/>
      <c r="BM23" s="17">
        <f t="shared" si="10"/>
        <v>0</v>
      </c>
      <c r="BN23" s="17">
        <f t="shared" si="10"/>
        <v>0</v>
      </c>
      <c r="BO23" s="17">
        <f t="shared" si="10"/>
        <v>0</v>
      </c>
      <c r="BP23" s="17">
        <f t="shared" si="10"/>
        <v>0</v>
      </c>
      <c r="BQ23" s="19">
        <f t="shared" si="10"/>
        <v>0</v>
      </c>
      <c r="BR23" s="22"/>
      <c r="BW23" s="22"/>
      <c r="CB23" s="17">
        <f t="shared" si="11"/>
        <v>0</v>
      </c>
      <c r="CC23" s="17">
        <f t="shared" si="11"/>
        <v>0</v>
      </c>
      <c r="CD23" s="17">
        <f t="shared" si="11"/>
        <v>0</v>
      </c>
      <c r="CE23" s="17">
        <f t="shared" si="11"/>
        <v>0</v>
      </c>
      <c r="CF23" s="19">
        <f t="shared" si="11"/>
        <v>0</v>
      </c>
      <c r="CG23" s="17">
        <f t="shared" si="12"/>
        <v>0</v>
      </c>
      <c r="CH23" s="17">
        <f t="shared" si="12"/>
        <v>0</v>
      </c>
      <c r="CI23" s="17">
        <f t="shared" si="12"/>
        <v>0</v>
      </c>
      <c r="CJ23" s="17">
        <f t="shared" si="12"/>
        <v>0</v>
      </c>
      <c r="CK23" s="67">
        <f t="shared" si="12"/>
        <v>0</v>
      </c>
      <c r="CL23" s="80" t="s">
        <v>152</v>
      </c>
      <c r="CM23" s="71"/>
      <c r="CN23" s="59"/>
      <c r="CO23" s="59"/>
      <c r="CP23" s="59"/>
      <c r="CQ23" s="59"/>
      <c r="CR23" s="59"/>
      <c r="CS23" s="60"/>
    </row>
    <row r="24" spans="1:98" ht="43" thickBot="1" x14ac:dyDescent="0.2">
      <c r="A24" s="84" t="s">
        <v>81</v>
      </c>
      <c r="B24" s="1" t="s">
        <v>6</v>
      </c>
      <c r="C24" s="1">
        <v>1</v>
      </c>
      <c r="D24" s="1">
        <v>40</v>
      </c>
      <c r="E24" s="1">
        <v>40</v>
      </c>
      <c r="F24" s="1">
        <v>40</v>
      </c>
      <c r="G24" s="3">
        <v>20</v>
      </c>
      <c r="H24" s="1">
        <v>1</v>
      </c>
      <c r="K24" s="22"/>
      <c r="N24" s="1">
        <v>3</v>
      </c>
      <c r="O24" s="33">
        <v>2</v>
      </c>
      <c r="P24" s="22"/>
      <c r="S24" s="1">
        <v>1</v>
      </c>
      <c r="T24" s="33">
        <v>1</v>
      </c>
      <c r="U24" s="17">
        <f t="shared" si="8"/>
        <v>0</v>
      </c>
      <c r="V24" s="17">
        <f t="shared" si="8"/>
        <v>0</v>
      </c>
      <c r="W24" s="17">
        <f t="shared" si="8"/>
        <v>0</v>
      </c>
      <c r="X24" s="17">
        <f t="shared" si="8"/>
        <v>4</v>
      </c>
      <c r="Y24" s="32">
        <f t="shared" si="8"/>
        <v>3</v>
      </c>
      <c r="Z24" s="22"/>
      <c r="AC24" s="1">
        <v>25</v>
      </c>
      <c r="AD24" s="3">
        <v>9</v>
      </c>
      <c r="AE24" s="22"/>
      <c r="AJ24" s="22"/>
      <c r="AM24" s="1">
        <v>9</v>
      </c>
      <c r="AN24" s="3">
        <v>3</v>
      </c>
      <c r="AO24" s="22"/>
      <c r="AT24" s="17">
        <f t="shared" si="9"/>
        <v>0</v>
      </c>
      <c r="AU24" s="17">
        <f t="shared" si="9"/>
        <v>0</v>
      </c>
      <c r="AV24" s="17">
        <f t="shared" si="9"/>
        <v>0</v>
      </c>
      <c r="AW24" s="17">
        <f t="shared" si="9"/>
        <v>34</v>
      </c>
      <c r="AX24" s="18">
        <f t="shared" si="9"/>
        <v>12</v>
      </c>
      <c r="AY24" s="1">
        <v>3</v>
      </c>
      <c r="AZ24" s="3">
        <v>11</v>
      </c>
      <c r="BB24" s="3">
        <v>13</v>
      </c>
      <c r="BC24" s="22"/>
      <c r="BH24" s="22"/>
      <c r="BM24" s="17">
        <f t="shared" si="10"/>
        <v>0</v>
      </c>
      <c r="BN24" s="17">
        <f t="shared" si="10"/>
        <v>0</v>
      </c>
      <c r="BO24" s="17">
        <f t="shared" si="10"/>
        <v>0</v>
      </c>
      <c r="BP24" s="17">
        <f t="shared" si="10"/>
        <v>0</v>
      </c>
      <c r="BQ24" s="19">
        <f t="shared" si="10"/>
        <v>0</v>
      </c>
      <c r="BR24" s="22"/>
      <c r="BW24" s="22"/>
      <c r="CB24" s="17">
        <f t="shared" si="11"/>
        <v>0</v>
      </c>
      <c r="CC24" s="17">
        <f t="shared" si="11"/>
        <v>0</v>
      </c>
      <c r="CD24" s="17">
        <f t="shared" si="11"/>
        <v>0</v>
      </c>
      <c r="CE24" s="17">
        <f t="shared" si="11"/>
        <v>0</v>
      </c>
      <c r="CF24" s="19">
        <f t="shared" si="11"/>
        <v>0</v>
      </c>
      <c r="CG24" s="17">
        <f t="shared" si="12"/>
        <v>0</v>
      </c>
      <c r="CH24" s="17">
        <f t="shared" si="12"/>
        <v>0</v>
      </c>
      <c r="CI24" s="17">
        <f t="shared" si="12"/>
        <v>0</v>
      </c>
      <c r="CJ24" s="17">
        <f t="shared" si="12"/>
        <v>34</v>
      </c>
      <c r="CK24" s="67">
        <f t="shared" si="12"/>
        <v>12</v>
      </c>
      <c r="CL24" s="153" t="s">
        <v>153</v>
      </c>
      <c r="CM24" s="71"/>
      <c r="CN24" s="59"/>
      <c r="CO24" s="59"/>
      <c r="CP24" s="59"/>
      <c r="CQ24" s="59"/>
      <c r="CR24" s="59"/>
      <c r="CS24" s="60"/>
    </row>
    <row r="25" spans="1:98" ht="14" x14ac:dyDescent="0.15">
      <c r="A25" s="23" t="s">
        <v>82</v>
      </c>
      <c r="B25" s="1" t="s">
        <v>6</v>
      </c>
      <c r="C25" s="1" t="s">
        <v>6</v>
      </c>
      <c r="D25" s="1">
        <v>35</v>
      </c>
      <c r="E25" s="1">
        <v>20</v>
      </c>
      <c r="F25" s="1">
        <v>15</v>
      </c>
      <c r="G25" s="3">
        <v>20</v>
      </c>
      <c r="H25" s="1" t="s">
        <v>6</v>
      </c>
      <c r="O25" s="33"/>
      <c r="T25" s="33"/>
      <c r="U25" s="17">
        <f t="shared" si="8"/>
        <v>0</v>
      </c>
      <c r="V25" s="17">
        <f t="shared" si="8"/>
        <v>0</v>
      </c>
      <c r="W25" s="17">
        <f t="shared" si="8"/>
        <v>0</v>
      </c>
      <c r="X25" s="17">
        <f t="shared" si="8"/>
        <v>0</v>
      </c>
      <c r="Y25" s="32">
        <f t="shared" si="8"/>
        <v>0</v>
      </c>
      <c r="Z25" s="22"/>
      <c r="AE25" s="22"/>
      <c r="AJ25" s="22"/>
      <c r="AO25" s="22"/>
      <c r="AT25" s="17">
        <f t="shared" si="9"/>
        <v>0</v>
      </c>
      <c r="AU25" s="17">
        <f t="shared" si="9"/>
        <v>0</v>
      </c>
      <c r="AV25" s="17">
        <f t="shared" si="9"/>
        <v>0</v>
      </c>
      <c r="AW25" s="17">
        <f t="shared" si="9"/>
        <v>0</v>
      </c>
      <c r="AX25" s="18">
        <f t="shared" si="9"/>
        <v>0</v>
      </c>
      <c r="BC25" s="22"/>
      <c r="BH25" s="22"/>
      <c r="BM25" s="17">
        <f t="shared" si="10"/>
        <v>0</v>
      </c>
      <c r="BN25" s="17">
        <f t="shared" si="10"/>
        <v>0</v>
      </c>
      <c r="BO25" s="17">
        <f t="shared" si="10"/>
        <v>0</v>
      </c>
      <c r="BP25" s="17">
        <f t="shared" si="10"/>
        <v>0</v>
      </c>
      <c r="BQ25" s="19">
        <f t="shared" si="10"/>
        <v>0</v>
      </c>
      <c r="BR25" s="22"/>
      <c r="BW25" s="22"/>
      <c r="CB25" s="17">
        <f t="shared" si="11"/>
        <v>0</v>
      </c>
      <c r="CC25" s="17">
        <f t="shared" si="11"/>
        <v>0</v>
      </c>
      <c r="CD25" s="17">
        <f t="shared" si="11"/>
        <v>0</v>
      </c>
      <c r="CE25" s="17">
        <f t="shared" si="11"/>
        <v>0</v>
      </c>
      <c r="CF25" s="19">
        <f t="shared" si="11"/>
        <v>0</v>
      </c>
      <c r="CG25" s="17">
        <f t="shared" si="12"/>
        <v>0</v>
      </c>
      <c r="CH25" s="17">
        <f t="shared" si="12"/>
        <v>0</v>
      </c>
      <c r="CI25" s="17">
        <f t="shared" si="12"/>
        <v>0</v>
      </c>
      <c r="CJ25" s="17">
        <f t="shared" si="12"/>
        <v>0</v>
      </c>
      <c r="CK25" s="67">
        <f t="shared" si="12"/>
        <v>0</v>
      </c>
      <c r="CL25" s="76"/>
    </row>
    <row r="26" spans="1:98" ht="43" thickBot="1" x14ac:dyDescent="0.2">
      <c r="A26" s="25" t="s">
        <v>2</v>
      </c>
      <c r="B26" s="1">
        <v>1</v>
      </c>
      <c r="C26" s="1" t="s">
        <v>6</v>
      </c>
      <c r="D26" s="1">
        <v>45</v>
      </c>
      <c r="E26" s="1">
        <v>55</v>
      </c>
      <c r="F26" s="1">
        <v>50</v>
      </c>
      <c r="G26" s="3">
        <v>65</v>
      </c>
      <c r="H26" s="1">
        <v>1</v>
      </c>
      <c r="I26" s="1">
        <v>1</v>
      </c>
      <c r="J26" s="1">
        <v>1</v>
      </c>
      <c r="K26" s="20">
        <v>5</v>
      </c>
      <c r="L26" s="1">
        <v>5</v>
      </c>
      <c r="M26" s="1">
        <v>6</v>
      </c>
      <c r="O26" s="33"/>
      <c r="P26" s="24">
        <v>1</v>
      </c>
      <c r="Q26" s="1">
        <v>2</v>
      </c>
      <c r="T26" s="33"/>
      <c r="U26" s="17">
        <f t="shared" si="8"/>
        <v>6</v>
      </c>
      <c r="V26" s="17">
        <f t="shared" si="8"/>
        <v>7</v>
      </c>
      <c r="W26" s="17">
        <f t="shared" si="8"/>
        <v>6</v>
      </c>
      <c r="X26" s="17">
        <f t="shared" si="8"/>
        <v>0</v>
      </c>
      <c r="Y26" s="32">
        <f t="shared" si="8"/>
        <v>0</v>
      </c>
      <c r="Z26" s="24"/>
      <c r="AE26" s="24"/>
      <c r="AJ26" s="24"/>
      <c r="AO26" s="24"/>
      <c r="AT26" s="17">
        <f t="shared" si="9"/>
        <v>0</v>
      </c>
      <c r="AU26" s="17">
        <f t="shared" si="9"/>
        <v>0</v>
      </c>
      <c r="AV26" s="17">
        <f t="shared" si="9"/>
        <v>0</v>
      </c>
      <c r="AW26" s="17">
        <f t="shared" si="9"/>
        <v>0</v>
      </c>
      <c r="AX26" s="18">
        <f t="shared" si="9"/>
        <v>0</v>
      </c>
      <c r="AZ26" s="3">
        <v>1</v>
      </c>
      <c r="BB26" s="3">
        <v>1</v>
      </c>
      <c r="BC26" s="24">
        <v>36</v>
      </c>
      <c r="BD26" s="1">
        <v>32</v>
      </c>
      <c r="BE26" s="1">
        <v>34</v>
      </c>
      <c r="BF26" s="1">
        <v>51</v>
      </c>
      <c r="BG26" s="2">
        <v>55</v>
      </c>
      <c r="BH26" s="24">
        <v>1</v>
      </c>
      <c r="BI26" s="1">
        <v>1</v>
      </c>
      <c r="BJ26" s="1">
        <v>2</v>
      </c>
      <c r="BK26" s="1">
        <v>6</v>
      </c>
      <c r="BL26" s="2">
        <v>5</v>
      </c>
      <c r="BM26" s="17">
        <f t="shared" si="10"/>
        <v>37</v>
      </c>
      <c r="BN26" s="17">
        <f t="shared" si="10"/>
        <v>33</v>
      </c>
      <c r="BO26" s="17">
        <f t="shared" si="10"/>
        <v>36</v>
      </c>
      <c r="BP26" s="17">
        <f t="shared" si="10"/>
        <v>57</v>
      </c>
      <c r="BQ26" s="19">
        <f t="shared" si="10"/>
        <v>60</v>
      </c>
      <c r="BR26" s="24">
        <v>40</v>
      </c>
      <c r="BS26" s="1">
        <v>27</v>
      </c>
      <c r="BT26" s="1">
        <v>20</v>
      </c>
      <c r="BU26" s="1">
        <v>20</v>
      </c>
      <c r="BV26" s="2">
        <v>20</v>
      </c>
      <c r="BW26" s="24"/>
      <c r="BX26" s="1">
        <v>3</v>
      </c>
      <c r="BY26" s="1">
        <v>3</v>
      </c>
      <c r="BZ26" s="1">
        <v>3</v>
      </c>
      <c r="CA26" s="2">
        <v>2</v>
      </c>
      <c r="CB26" s="17">
        <f t="shared" si="11"/>
        <v>40</v>
      </c>
      <c r="CC26" s="17">
        <f t="shared" si="11"/>
        <v>30</v>
      </c>
      <c r="CD26" s="17">
        <f t="shared" si="11"/>
        <v>23</v>
      </c>
      <c r="CE26" s="17">
        <f t="shared" si="11"/>
        <v>23</v>
      </c>
      <c r="CF26" s="19">
        <f t="shared" si="11"/>
        <v>22</v>
      </c>
      <c r="CG26" s="17">
        <f t="shared" si="12"/>
        <v>77</v>
      </c>
      <c r="CH26" s="17">
        <f t="shared" si="12"/>
        <v>63</v>
      </c>
      <c r="CI26" s="17">
        <f t="shared" si="12"/>
        <v>59</v>
      </c>
      <c r="CJ26" s="17">
        <f t="shared" si="12"/>
        <v>80</v>
      </c>
      <c r="CK26" s="67">
        <f t="shared" si="12"/>
        <v>82</v>
      </c>
      <c r="CL26" s="80" t="s">
        <v>177</v>
      </c>
      <c r="CM26" s="71"/>
      <c r="CN26" s="59"/>
      <c r="CO26" s="59"/>
      <c r="CP26" s="59"/>
      <c r="CQ26" s="59"/>
      <c r="CR26" s="59"/>
      <c r="CS26" s="60"/>
    </row>
    <row r="27" spans="1:98" ht="14" x14ac:dyDescent="0.15">
      <c r="A27" s="82" t="s">
        <v>83</v>
      </c>
      <c r="B27" s="1" t="s">
        <v>6</v>
      </c>
      <c r="C27" s="1">
        <v>1</v>
      </c>
      <c r="D27" s="1">
        <v>5</v>
      </c>
      <c r="E27" s="1">
        <v>5</v>
      </c>
      <c r="F27" s="1">
        <v>5</v>
      </c>
      <c r="G27" s="3">
        <v>10</v>
      </c>
      <c r="H27" s="1" t="s">
        <v>6</v>
      </c>
      <c r="J27" s="1">
        <v>1</v>
      </c>
      <c r="K27" s="22"/>
      <c r="L27" s="1">
        <v>2</v>
      </c>
      <c r="M27" s="1">
        <v>5</v>
      </c>
      <c r="N27" s="1">
        <v>2</v>
      </c>
      <c r="O27" s="33"/>
      <c r="P27" s="22"/>
      <c r="R27" s="1">
        <v>2</v>
      </c>
      <c r="S27" s="1">
        <v>1</v>
      </c>
      <c r="T27" s="33"/>
      <c r="U27" s="17">
        <f t="shared" si="8"/>
        <v>0</v>
      </c>
      <c r="V27" s="17">
        <f t="shared" si="8"/>
        <v>2</v>
      </c>
      <c r="W27" s="17">
        <f t="shared" si="8"/>
        <v>7</v>
      </c>
      <c r="X27" s="17">
        <f t="shared" si="8"/>
        <v>3</v>
      </c>
      <c r="Y27" s="32">
        <f t="shared" si="8"/>
        <v>0</v>
      </c>
      <c r="Z27" s="22"/>
      <c r="AE27" s="22"/>
      <c r="AJ27" s="22"/>
      <c r="AL27" s="1">
        <v>17</v>
      </c>
      <c r="AM27" s="1">
        <v>6</v>
      </c>
      <c r="AN27" s="86">
        <v>6</v>
      </c>
      <c r="AO27" s="22"/>
      <c r="AT27" s="17">
        <f t="shared" si="9"/>
        <v>0</v>
      </c>
      <c r="AU27" s="17">
        <f t="shared" si="9"/>
        <v>0</v>
      </c>
      <c r="AV27" s="17">
        <f t="shared" si="9"/>
        <v>17</v>
      </c>
      <c r="AW27" s="17">
        <f t="shared" si="9"/>
        <v>6</v>
      </c>
      <c r="AX27" s="18">
        <f t="shared" si="9"/>
        <v>6</v>
      </c>
      <c r="AY27" s="1">
        <v>34</v>
      </c>
      <c r="AZ27" s="86">
        <v>34</v>
      </c>
      <c r="BA27" s="1">
        <v>39</v>
      </c>
      <c r="BB27" s="86">
        <v>39</v>
      </c>
      <c r="BC27" s="22"/>
      <c r="BH27" s="22"/>
      <c r="BM27" s="17">
        <f t="shared" si="10"/>
        <v>0</v>
      </c>
      <c r="BN27" s="17">
        <f t="shared" si="10"/>
        <v>0</v>
      </c>
      <c r="BO27" s="17">
        <f t="shared" si="10"/>
        <v>0</v>
      </c>
      <c r="BP27" s="17">
        <f t="shared" si="10"/>
        <v>0</v>
      </c>
      <c r="BQ27" s="19">
        <f t="shared" si="10"/>
        <v>0</v>
      </c>
      <c r="BR27" s="22"/>
      <c r="BT27" s="1">
        <v>1</v>
      </c>
      <c r="BU27" s="1">
        <v>2</v>
      </c>
      <c r="BV27" s="2">
        <v>2</v>
      </c>
      <c r="BW27" s="22"/>
      <c r="CB27" s="17">
        <f t="shared" si="11"/>
        <v>0</v>
      </c>
      <c r="CC27" s="17">
        <f t="shared" si="11"/>
        <v>0</v>
      </c>
      <c r="CD27" s="17">
        <f t="shared" si="11"/>
        <v>1</v>
      </c>
      <c r="CE27" s="17">
        <f t="shared" si="11"/>
        <v>2</v>
      </c>
      <c r="CF27" s="19">
        <f t="shared" si="11"/>
        <v>2</v>
      </c>
      <c r="CG27" s="17">
        <f t="shared" si="12"/>
        <v>0</v>
      </c>
      <c r="CH27" s="17">
        <f t="shared" si="12"/>
        <v>0</v>
      </c>
      <c r="CI27" s="17">
        <f t="shared" si="12"/>
        <v>18</v>
      </c>
      <c r="CJ27" s="17">
        <f t="shared" si="12"/>
        <v>8</v>
      </c>
      <c r="CK27" s="67">
        <f t="shared" si="12"/>
        <v>8</v>
      </c>
      <c r="CL27" s="76"/>
      <c r="CM27" s="27"/>
      <c r="CN27" s="27"/>
      <c r="CO27" s="27"/>
      <c r="CP27" s="27"/>
      <c r="CQ27" s="27"/>
      <c r="CR27" s="27"/>
      <c r="CS27" s="27"/>
      <c r="CT27" s="27"/>
    </row>
    <row r="28" spans="1:98" ht="14" x14ac:dyDescent="0.15">
      <c r="A28" s="84" t="s">
        <v>84</v>
      </c>
      <c r="B28" s="1" t="s">
        <v>6</v>
      </c>
      <c r="C28" s="1">
        <v>1</v>
      </c>
      <c r="D28" s="1">
        <v>125</v>
      </c>
      <c r="E28" s="1">
        <v>120</v>
      </c>
      <c r="F28" s="1">
        <v>90</v>
      </c>
      <c r="G28" s="3">
        <v>85</v>
      </c>
      <c r="H28" s="1">
        <v>1</v>
      </c>
      <c r="K28" s="26"/>
      <c r="N28" s="1">
        <v>8</v>
      </c>
      <c r="O28" s="33">
        <v>6</v>
      </c>
      <c r="P28" s="22"/>
      <c r="T28" s="33">
        <v>4</v>
      </c>
      <c r="U28" s="17">
        <f t="shared" si="8"/>
        <v>0</v>
      </c>
      <c r="V28" s="17">
        <f t="shared" si="8"/>
        <v>0</v>
      </c>
      <c r="W28" s="17">
        <f t="shared" si="8"/>
        <v>0</v>
      </c>
      <c r="X28" s="17">
        <f t="shared" si="8"/>
        <v>8</v>
      </c>
      <c r="Y28" s="32">
        <f t="shared" si="8"/>
        <v>10</v>
      </c>
      <c r="Z28" s="22"/>
      <c r="AC28" s="1">
        <v>7</v>
      </c>
      <c r="AD28" s="3">
        <v>2</v>
      </c>
      <c r="AE28" s="22"/>
      <c r="AJ28" s="22"/>
      <c r="AM28" s="1">
        <v>42</v>
      </c>
      <c r="AN28" s="3">
        <v>26</v>
      </c>
      <c r="AO28" s="69">
        <v>0</v>
      </c>
      <c r="AT28" s="17">
        <f t="shared" si="9"/>
        <v>0</v>
      </c>
      <c r="AU28" s="17">
        <f t="shared" si="9"/>
        <v>0</v>
      </c>
      <c r="AV28" s="17">
        <f t="shared" si="9"/>
        <v>0</v>
      </c>
      <c r="AW28" s="17">
        <f t="shared" si="9"/>
        <v>49</v>
      </c>
      <c r="AX28" s="18">
        <f t="shared" si="9"/>
        <v>28</v>
      </c>
      <c r="AY28" s="1">
        <v>53</v>
      </c>
      <c r="AZ28" s="3">
        <v>31</v>
      </c>
      <c r="BC28" s="22"/>
      <c r="BH28" s="22"/>
      <c r="BM28" s="17">
        <f t="shared" si="10"/>
        <v>0</v>
      </c>
      <c r="BN28" s="17">
        <f t="shared" si="10"/>
        <v>0</v>
      </c>
      <c r="BO28" s="17">
        <f t="shared" si="10"/>
        <v>0</v>
      </c>
      <c r="BP28" s="17">
        <f t="shared" si="10"/>
        <v>0</v>
      </c>
      <c r="BQ28" s="19">
        <f t="shared" si="10"/>
        <v>0</v>
      </c>
      <c r="BR28" s="22"/>
      <c r="BU28" s="1">
        <v>16</v>
      </c>
      <c r="BV28" s="2">
        <v>14</v>
      </c>
      <c r="BW28" s="22"/>
      <c r="CA28" s="2">
        <v>1</v>
      </c>
      <c r="CB28" s="17">
        <f t="shared" si="11"/>
        <v>0</v>
      </c>
      <c r="CC28" s="17">
        <f t="shared" si="11"/>
        <v>0</v>
      </c>
      <c r="CD28" s="17">
        <f t="shared" si="11"/>
        <v>0</v>
      </c>
      <c r="CE28" s="17">
        <f t="shared" si="11"/>
        <v>16</v>
      </c>
      <c r="CF28" s="19">
        <f t="shared" si="11"/>
        <v>15</v>
      </c>
      <c r="CG28" s="17">
        <f t="shared" si="12"/>
        <v>0</v>
      </c>
      <c r="CH28" s="17">
        <f t="shared" si="12"/>
        <v>0</v>
      </c>
      <c r="CI28" s="17">
        <f t="shared" si="12"/>
        <v>0</v>
      </c>
      <c r="CJ28" s="17">
        <f t="shared" si="12"/>
        <v>65</v>
      </c>
      <c r="CK28" s="67">
        <f t="shared" si="12"/>
        <v>43</v>
      </c>
      <c r="CL28" s="76"/>
    </row>
    <row r="29" spans="1:98" ht="14" x14ac:dyDescent="0.15">
      <c r="A29" s="84" t="s">
        <v>85</v>
      </c>
      <c r="B29" s="1" t="s">
        <v>6</v>
      </c>
      <c r="C29" s="1">
        <v>1</v>
      </c>
      <c r="D29" s="1">
        <v>15</v>
      </c>
      <c r="E29" s="1">
        <v>20</v>
      </c>
      <c r="F29" s="1">
        <v>35</v>
      </c>
      <c r="G29" s="3">
        <v>40</v>
      </c>
      <c r="H29" s="1">
        <v>1</v>
      </c>
      <c r="K29" s="24">
        <v>1</v>
      </c>
      <c r="N29" s="1">
        <v>5</v>
      </c>
      <c r="O29" s="33">
        <v>6</v>
      </c>
      <c r="P29" s="24">
        <v>1</v>
      </c>
      <c r="S29" s="1">
        <v>3</v>
      </c>
      <c r="T29" s="33">
        <v>1</v>
      </c>
      <c r="U29" s="17">
        <f t="shared" si="8"/>
        <v>2</v>
      </c>
      <c r="V29" s="17">
        <f t="shared" si="8"/>
        <v>0</v>
      </c>
      <c r="W29" s="17">
        <f t="shared" si="8"/>
        <v>0</v>
      </c>
      <c r="X29" s="17">
        <f t="shared" si="8"/>
        <v>8</v>
      </c>
      <c r="Y29" s="32">
        <f t="shared" si="8"/>
        <v>7</v>
      </c>
      <c r="Z29" s="24"/>
      <c r="AE29" s="24"/>
      <c r="AJ29" s="24">
        <v>56</v>
      </c>
      <c r="AM29" s="1">
        <v>68</v>
      </c>
      <c r="AN29" s="3">
        <v>47</v>
      </c>
      <c r="AO29" s="24"/>
      <c r="AT29" s="17">
        <f t="shared" si="9"/>
        <v>56</v>
      </c>
      <c r="AU29" s="17">
        <f t="shared" si="9"/>
        <v>0</v>
      </c>
      <c r="AV29" s="17">
        <f t="shared" si="9"/>
        <v>0</v>
      </c>
      <c r="AW29" s="17">
        <f t="shared" si="9"/>
        <v>68</v>
      </c>
      <c r="AX29" s="18">
        <f t="shared" si="9"/>
        <v>47</v>
      </c>
      <c r="AY29" s="1">
        <v>26</v>
      </c>
      <c r="AZ29" s="3">
        <v>11</v>
      </c>
      <c r="BA29" s="1">
        <v>8</v>
      </c>
      <c r="BB29" s="86">
        <v>8</v>
      </c>
      <c r="BC29" s="24"/>
      <c r="BF29" s="1">
        <v>6</v>
      </c>
      <c r="BG29" s="2">
        <v>3</v>
      </c>
      <c r="BH29" s="24"/>
      <c r="BM29" s="17">
        <f t="shared" si="10"/>
        <v>0</v>
      </c>
      <c r="BN29" s="17">
        <f t="shared" si="10"/>
        <v>0</v>
      </c>
      <c r="BO29" s="17">
        <f t="shared" si="10"/>
        <v>0</v>
      </c>
      <c r="BP29" s="17">
        <f t="shared" si="10"/>
        <v>6</v>
      </c>
      <c r="BQ29" s="19">
        <f t="shared" si="10"/>
        <v>3</v>
      </c>
      <c r="BR29" s="24"/>
      <c r="BU29" s="1">
        <v>4</v>
      </c>
      <c r="BV29" s="2">
        <v>4</v>
      </c>
      <c r="BW29" s="24"/>
      <c r="CB29" s="17">
        <f t="shared" si="11"/>
        <v>0</v>
      </c>
      <c r="CC29" s="17">
        <f t="shared" si="11"/>
        <v>0</v>
      </c>
      <c r="CD29" s="17">
        <f t="shared" si="11"/>
        <v>0</v>
      </c>
      <c r="CE29" s="17">
        <f t="shared" si="11"/>
        <v>4</v>
      </c>
      <c r="CF29" s="19">
        <f t="shared" si="11"/>
        <v>4</v>
      </c>
      <c r="CG29" s="17">
        <f t="shared" si="12"/>
        <v>56</v>
      </c>
      <c r="CH29" s="17">
        <f t="shared" si="12"/>
        <v>0</v>
      </c>
      <c r="CI29" s="17">
        <f t="shared" si="12"/>
        <v>0</v>
      </c>
      <c r="CJ29" s="17">
        <f t="shared" si="12"/>
        <v>78</v>
      </c>
      <c r="CK29" s="67">
        <f t="shared" si="12"/>
        <v>54</v>
      </c>
      <c r="CL29" s="76"/>
    </row>
    <row r="30" spans="1:98" ht="42" x14ac:dyDescent="0.15">
      <c r="A30" s="1" t="s">
        <v>3</v>
      </c>
      <c r="B30" s="1" t="s">
        <v>6</v>
      </c>
      <c r="C30" s="1">
        <v>1</v>
      </c>
      <c r="D30" s="1">
        <v>0</v>
      </c>
      <c r="F30" s="1">
        <v>10</v>
      </c>
      <c r="G30" s="3">
        <v>20</v>
      </c>
      <c r="H30" s="1" t="s">
        <v>6</v>
      </c>
      <c r="K30" s="20">
        <v>3</v>
      </c>
      <c r="M30" s="1">
        <v>3</v>
      </c>
      <c r="O30" s="33"/>
      <c r="P30" s="24">
        <v>1</v>
      </c>
      <c r="R30" s="1">
        <v>1</v>
      </c>
      <c r="T30" s="33"/>
      <c r="U30" s="17">
        <f t="shared" si="8"/>
        <v>4</v>
      </c>
      <c r="V30" s="17">
        <f t="shared" si="8"/>
        <v>0</v>
      </c>
      <c r="W30" s="17">
        <f t="shared" si="8"/>
        <v>4</v>
      </c>
      <c r="X30" s="17">
        <f t="shared" si="8"/>
        <v>0</v>
      </c>
      <c r="Y30" s="32">
        <f t="shared" si="8"/>
        <v>0</v>
      </c>
      <c r="Z30" s="24"/>
      <c r="AE30" s="24"/>
      <c r="AJ30" s="24"/>
      <c r="AL30" s="1">
        <v>13</v>
      </c>
      <c r="AO30" s="24"/>
      <c r="AT30" s="17">
        <f t="shared" si="9"/>
        <v>0</v>
      </c>
      <c r="AU30" s="17">
        <f t="shared" si="9"/>
        <v>0</v>
      </c>
      <c r="AV30" s="17">
        <f t="shared" si="9"/>
        <v>13</v>
      </c>
      <c r="AW30" s="17">
        <f t="shared" si="9"/>
        <v>0</v>
      </c>
      <c r="AX30" s="18">
        <f t="shared" si="9"/>
        <v>0</v>
      </c>
      <c r="BC30" s="24"/>
      <c r="BH30" s="24"/>
      <c r="BM30" s="17">
        <f t="shared" si="10"/>
        <v>0</v>
      </c>
      <c r="BN30" s="17">
        <f t="shared" si="10"/>
        <v>0</v>
      </c>
      <c r="BO30" s="17">
        <f t="shared" si="10"/>
        <v>0</v>
      </c>
      <c r="BP30" s="17">
        <f t="shared" si="10"/>
        <v>0</v>
      </c>
      <c r="BQ30" s="19">
        <f t="shared" si="10"/>
        <v>0</v>
      </c>
      <c r="BR30" s="24"/>
      <c r="BW30" s="24"/>
      <c r="CB30" s="17">
        <f t="shared" si="11"/>
        <v>0</v>
      </c>
      <c r="CC30" s="17">
        <f t="shared" si="11"/>
        <v>0</v>
      </c>
      <c r="CD30" s="17">
        <f t="shared" si="11"/>
        <v>0</v>
      </c>
      <c r="CE30" s="17">
        <f t="shared" si="11"/>
        <v>0</v>
      </c>
      <c r="CF30" s="19">
        <f t="shared" si="11"/>
        <v>0</v>
      </c>
      <c r="CG30" s="17">
        <f t="shared" si="12"/>
        <v>0</v>
      </c>
      <c r="CH30" s="17">
        <f t="shared" si="12"/>
        <v>0</v>
      </c>
      <c r="CI30" s="17">
        <f t="shared" si="12"/>
        <v>13</v>
      </c>
      <c r="CJ30" s="17">
        <f t="shared" si="12"/>
        <v>0</v>
      </c>
      <c r="CK30" s="67">
        <f t="shared" si="12"/>
        <v>0</v>
      </c>
      <c r="CL30" s="76"/>
    </row>
    <row r="31" spans="1:98" ht="14" x14ac:dyDescent="0.15">
      <c r="A31" s="23" t="s">
        <v>87</v>
      </c>
      <c r="B31" s="1" t="s">
        <v>6</v>
      </c>
      <c r="C31" s="1">
        <v>1</v>
      </c>
      <c r="D31" s="1">
        <v>85</v>
      </c>
      <c r="E31" s="1">
        <v>85</v>
      </c>
      <c r="F31" s="1">
        <v>90</v>
      </c>
      <c r="G31" s="3">
        <v>90</v>
      </c>
      <c r="H31" s="1" t="s">
        <v>6</v>
      </c>
      <c r="K31" s="24">
        <v>6</v>
      </c>
      <c r="N31" s="1">
        <v>7</v>
      </c>
      <c r="O31" s="33"/>
      <c r="P31" s="24">
        <v>1</v>
      </c>
      <c r="S31" s="1">
        <v>1</v>
      </c>
      <c r="T31" s="33"/>
      <c r="U31" s="17">
        <f t="shared" si="8"/>
        <v>7</v>
      </c>
      <c r="V31" s="17">
        <f t="shared" si="8"/>
        <v>0</v>
      </c>
      <c r="W31" s="17">
        <f t="shared" si="8"/>
        <v>0</v>
      </c>
      <c r="X31" s="17">
        <f t="shared" si="8"/>
        <v>8</v>
      </c>
      <c r="Y31" s="32">
        <f t="shared" si="8"/>
        <v>0</v>
      </c>
      <c r="Z31" s="24">
        <v>25</v>
      </c>
      <c r="AC31" s="1">
        <v>26</v>
      </c>
      <c r="AD31" s="86">
        <v>26</v>
      </c>
      <c r="AE31" s="24"/>
      <c r="AJ31" s="24">
        <v>75</v>
      </c>
      <c r="AM31" s="1">
        <v>123</v>
      </c>
      <c r="AN31" s="86">
        <v>123</v>
      </c>
      <c r="AO31" s="24"/>
      <c r="AT31" s="17">
        <f t="shared" si="9"/>
        <v>100</v>
      </c>
      <c r="AU31" s="17">
        <f t="shared" si="9"/>
        <v>0</v>
      </c>
      <c r="AV31" s="17">
        <f t="shared" si="9"/>
        <v>0</v>
      </c>
      <c r="AW31" s="17">
        <f t="shared" si="9"/>
        <v>149</v>
      </c>
      <c r="AX31" s="18">
        <f t="shared" si="9"/>
        <v>149</v>
      </c>
      <c r="AY31" s="1">
        <v>40</v>
      </c>
      <c r="AZ31" s="86">
        <v>40</v>
      </c>
      <c r="BC31" s="24"/>
      <c r="BH31" s="24"/>
      <c r="BM31" s="17">
        <f t="shared" si="10"/>
        <v>0</v>
      </c>
      <c r="BN31" s="17">
        <f t="shared" si="10"/>
        <v>0</v>
      </c>
      <c r="BO31" s="17">
        <f t="shared" si="10"/>
        <v>0</v>
      </c>
      <c r="BP31" s="17">
        <f t="shared" si="10"/>
        <v>0</v>
      </c>
      <c r="BQ31" s="19">
        <f t="shared" si="10"/>
        <v>0</v>
      </c>
      <c r="BR31" s="24">
        <v>3</v>
      </c>
      <c r="BU31" s="1">
        <v>2</v>
      </c>
      <c r="BV31" s="58">
        <v>2</v>
      </c>
      <c r="BW31" s="24"/>
      <c r="CB31" s="17">
        <f t="shared" si="11"/>
        <v>3</v>
      </c>
      <c r="CC31" s="17">
        <f t="shared" si="11"/>
        <v>0</v>
      </c>
      <c r="CD31" s="17">
        <f t="shared" si="11"/>
        <v>0</v>
      </c>
      <c r="CE31" s="17">
        <f t="shared" si="11"/>
        <v>2</v>
      </c>
      <c r="CF31" s="19">
        <f t="shared" si="11"/>
        <v>2</v>
      </c>
      <c r="CG31" s="17">
        <f t="shared" si="12"/>
        <v>103</v>
      </c>
      <c r="CH31" s="17">
        <f t="shared" si="12"/>
        <v>0</v>
      </c>
      <c r="CI31" s="17">
        <f t="shared" si="12"/>
        <v>0</v>
      </c>
      <c r="CJ31" s="17">
        <f t="shared" si="12"/>
        <v>151</v>
      </c>
      <c r="CK31" s="67">
        <f t="shared" si="12"/>
        <v>151</v>
      </c>
      <c r="CL31" s="76"/>
    </row>
    <row r="32" spans="1:98" ht="28" x14ac:dyDescent="0.15">
      <c r="A32" s="1" t="s">
        <v>4</v>
      </c>
      <c r="B32" s="1" t="s">
        <v>6</v>
      </c>
      <c r="C32" s="1" t="s">
        <v>6</v>
      </c>
      <c r="D32" s="1">
        <v>5</v>
      </c>
      <c r="E32" s="1">
        <v>10</v>
      </c>
      <c r="F32" s="1">
        <v>10</v>
      </c>
      <c r="G32" s="3">
        <v>10</v>
      </c>
      <c r="H32" s="1" t="s">
        <v>6</v>
      </c>
      <c r="K32" s="22"/>
      <c r="L32" s="1">
        <v>1</v>
      </c>
      <c r="N32" s="1">
        <v>1</v>
      </c>
      <c r="O32" s="33"/>
      <c r="P32" s="22"/>
      <c r="Q32" s="1">
        <v>2</v>
      </c>
      <c r="T32" s="33"/>
      <c r="U32" s="17">
        <f t="shared" si="8"/>
        <v>0</v>
      </c>
      <c r="V32" s="17">
        <f t="shared" si="8"/>
        <v>3</v>
      </c>
      <c r="W32" s="17">
        <f t="shared" si="8"/>
        <v>0</v>
      </c>
      <c r="X32" s="17">
        <f t="shared" si="8"/>
        <v>1</v>
      </c>
      <c r="Y32" s="32">
        <f t="shared" si="8"/>
        <v>0</v>
      </c>
      <c r="Z32" s="22"/>
      <c r="AE32" s="22"/>
      <c r="AJ32" s="22"/>
      <c r="AK32" s="1">
        <v>35</v>
      </c>
      <c r="AM32" s="1">
        <v>30</v>
      </c>
      <c r="AN32" s="3">
        <v>30</v>
      </c>
      <c r="AO32" s="22">
        <v>0</v>
      </c>
      <c r="AT32" s="17">
        <f t="shared" si="9"/>
        <v>0</v>
      </c>
      <c r="AU32" s="17">
        <f t="shared" si="9"/>
        <v>35</v>
      </c>
      <c r="AV32" s="17">
        <f t="shared" si="9"/>
        <v>0</v>
      </c>
      <c r="AW32" s="17">
        <f t="shared" si="9"/>
        <v>30</v>
      </c>
      <c r="AX32" s="18">
        <f t="shared" si="9"/>
        <v>30</v>
      </c>
      <c r="AY32" s="1">
        <v>70</v>
      </c>
      <c r="AZ32" s="86">
        <v>70</v>
      </c>
      <c r="BC32" s="22"/>
      <c r="BH32" s="22"/>
      <c r="BK32" s="1">
        <v>4</v>
      </c>
      <c r="BL32" s="58">
        <v>4</v>
      </c>
      <c r="BM32" s="17">
        <f t="shared" si="10"/>
        <v>0</v>
      </c>
      <c r="BN32" s="17">
        <f t="shared" si="10"/>
        <v>0</v>
      </c>
      <c r="BO32" s="17">
        <f t="shared" si="10"/>
        <v>0</v>
      </c>
      <c r="BP32" s="17">
        <f t="shared" si="10"/>
        <v>4</v>
      </c>
      <c r="BQ32" s="19">
        <f t="shared" si="10"/>
        <v>4</v>
      </c>
      <c r="BR32" s="22"/>
      <c r="BW32" s="22"/>
      <c r="CB32" s="17">
        <f t="shared" si="11"/>
        <v>0</v>
      </c>
      <c r="CC32" s="17">
        <f t="shared" si="11"/>
        <v>0</v>
      </c>
      <c r="CD32" s="17">
        <f t="shared" si="11"/>
        <v>0</v>
      </c>
      <c r="CE32" s="17">
        <f t="shared" si="11"/>
        <v>0</v>
      </c>
      <c r="CF32" s="19">
        <f t="shared" si="11"/>
        <v>0</v>
      </c>
      <c r="CG32" s="17">
        <f t="shared" si="12"/>
        <v>0</v>
      </c>
      <c r="CH32" s="17">
        <f t="shared" si="12"/>
        <v>35</v>
      </c>
      <c r="CI32" s="17">
        <f t="shared" si="12"/>
        <v>0</v>
      </c>
      <c r="CJ32" s="17">
        <f t="shared" si="12"/>
        <v>34</v>
      </c>
      <c r="CK32" s="67">
        <f t="shared" si="12"/>
        <v>34</v>
      </c>
      <c r="CL32" s="76"/>
    </row>
    <row r="33" spans="1:97" ht="14" x14ac:dyDescent="0.15">
      <c r="A33" s="23" t="s">
        <v>89</v>
      </c>
      <c r="B33" s="1" t="s">
        <v>6</v>
      </c>
      <c r="C33" s="1" t="s">
        <v>6</v>
      </c>
      <c r="D33" s="1">
        <v>0</v>
      </c>
      <c r="F33" s="1">
        <v>5</v>
      </c>
      <c r="G33" s="3">
        <v>5</v>
      </c>
      <c r="H33" s="1" t="s">
        <v>6</v>
      </c>
      <c r="K33" s="22"/>
      <c r="O33" s="33"/>
      <c r="P33" s="22"/>
      <c r="T33" s="33"/>
      <c r="U33" s="17">
        <f t="shared" si="8"/>
        <v>0</v>
      </c>
      <c r="V33" s="17">
        <f t="shared" si="8"/>
        <v>0</v>
      </c>
      <c r="W33" s="17">
        <f t="shared" si="8"/>
        <v>0</v>
      </c>
      <c r="X33" s="17">
        <f t="shared" si="8"/>
        <v>0</v>
      </c>
      <c r="Y33" s="32">
        <f t="shared" si="8"/>
        <v>0</v>
      </c>
      <c r="Z33" s="22"/>
      <c r="AE33" s="22"/>
      <c r="AJ33" s="22"/>
      <c r="AO33" s="22"/>
      <c r="AT33" s="17">
        <f t="shared" si="9"/>
        <v>0</v>
      </c>
      <c r="AU33" s="17">
        <f t="shared" si="9"/>
        <v>0</v>
      </c>
      <c r="AV33" s="17">
        <f t="shared" si="9"/>
        <v>0</v>
      </c>
      <c r="AW33" s="17">
        <f t="shared" si="9"/>
        <v>0</v>
      </c>
      <c r="AX33" s="18">
        <f t="shared" si="9"/>
        <v>0</v>
      </c>
      <c r="BC33" s="22"/>
      <c r="BH33" s="22"/>
      <c r="BM33" s="17">
        <f t="shared" si="10"/>
        <v>0</v>
      </c>
      <c r="BN33" s="17">
        <f t="shared" si="10"/>
        <v>0</v>
      </c>
      <c r="BO33" s="17">
        <f t="shared" si="10"/>
        <v>0</v>
      </c>
      <c r="BP33" s="17">
        <f t="shared" si="10"/>
        <v>0</v>
      </c>
      <c r="BQ33" s="19">
        <f t="shared" si="10"/>
        <v>0</v>
      </c>
      <c r="BR33" s="22"/>
      <c r="BW33" s="22"/>
      <c r="CB33" s="17">
        <f t="shared" si="11"/>
        <v>0</v>
      </c>
      <c r="CC33" s="17">
        <f t="shared" si="11"/>
        <v>0</v>
      </c>
      <c r="CD33" s="17">
        <f t="shared" si="11"/>
        <v>0</v>
      </c>
      <c r="CE33" s="17">
        <f t="shared" si="11"/>
        <v>0</v>
      </c>
      <c r="CF33" s="19">
        <f t="shared" si="11"/>
        <v>0</v>
      </c>
      <c r="CG33" s="17">
        <f t="shared" si="12"/>
        <v>0</v>
      </c>
      <c r="CH33" s="17">
        <f t="shared" si="12"/>
        <v>0</v>
      </c>
      <c r="CI33" s="17">
        <f t="shared" si="12"/>
        <v>0</v>
      </c>
      <c r="CJ33" s="17">
        <f t="shared" si="12"/>
        <v>0</v>
      </c>
      <c r="CK33" s="67">
        <f t="shared" si="12"/>
        <v>0</v>
      </c>
      <c r="CL33" s="76"/>
    </row>
    <row r="34" spans="1:97" ht="14" x14ac:dyDescent="0.15">
      <c r="A34" s="81" t="s">
        <v>90</v>
      </c>
      <c r="B34" s="1" t="s">
        <v>6</v>
      </c>
      <c r="C34" s="1">
        <v>1</v>
      </c>
      <c r="D34" s="1">
        <v>10</v>
      </c>
      <c r="E34" s="1">
        <v>15</v>
      </c>
      <c r="F34" s="1">
        <v>15</v>
      </c>
      <c r="G34" s="3">
        <v>15</v>
      </c>
      <c r="H34" s="1" t="s">
        <v>6</v>
      </c>
      <c r="J34" s="1">
        <v>1</v>
      </c>
      <c r="K34" s="20">
        <v>9</v>
      </c>
      <c r="L34" s="1">
        <v>13</v>
      </c>
      <c r="M34" s="1">
        <v>14</v>
      </c>
      <c r="N34" s="1">
        <v>1</v>
      </c>
      <c r="O34" s="33"/>
      <c r="P34" s="24">
        <v>2</v>
      </c>
      <c r="Q34" s="1">
        <v>1</v>
      </c>
      <c r="R34" s="1">
        <v>6</v>
      </c>
      <c r="S34" s="1">
        <v>3</v>
      </c>
      <c r="T34" s="33"/>
      <c r="U34" s="17">
        <f t="shared" si="8"/>
        <v>11</v>
      </c>
      <c r="V34" s="17">
        <f t="shared" si="8"/>
        <v>14</v>
      </c>
      <c r="W34" s="17">
        <f t="shared" si="8"/>
        <v>20</v>
      </c>
      <c r="X34" s="17">
        <f t="shared" si="8"/>
        <v>4</v>
      </c>
      <c r="Y34" s="32">
        <f t="shared" si="8"/>
        <v>0</v>
      </c>
      <c r="Z34" s="24">
        <v>7</v>
      </c>
      <c r="AA34" s="1">
        <v>4</v>
      </c>
      <c r="AB34" s="1">
        <v>8</v>
      </c>
      <c r="AC34" s="1">
        <v>6</v>
      </c>
      <c r="AD34" s="86">
        <v>6</v>
      </c>
      <c r="AE34" s="24"/>
      <c r="AJ34" s="24">
        <v>100</v>
      </c>
      <c r="AK34" s="1">
        <v>72</v>
      </c>
      <c r="AL34" s="1">
        <v>92</v>
      </c>
      <c r="AM34" s="1">
        <v>62</v>
      </c>
      <c r="AN34" s="86">
        <v>62</v>
      </c>
      <c r="AO34" s="24"/>
      <c r="AT34" s="17">
        <f t="shared" si="9"/>
        <v>107</v>
      </c>
      <c r="AU34" s="17">
        <f t="shared" si="9"/>
        <v>76</v>
      </c>
      <c r="AV34" s="17">
        <f t="shared" si="9"/>
        <v>100</v>
      </c>
      <c r="AW34" s="17">
        <f t="shared" si="9"/>
        <v>68</v>
      </c>
      <c r="AX34" s="18">
        <f t="shared" si="9"/>
        <v>68</v>
      </c>
      <c r="AY34" s="1">
        <v>69</v>
      </c>
      <c r="AZ34" s="86">
        <v>69</v>
      </c>
      <c r="BC34" s="24">
        <v>112</v>
      </c>
      <c r="BD34" s="1">
        <v>113</v>
      </c>
      <c r="BE34" s="1">
        <v>108</v>
      </c>
      <c r="BH34" s="24"/>
      <c r="BM34" s="17">
        <f t="shared" si="10"/>
        <v>112</v>
      </c>
      <c r="BN34" s="17">
        <f t="shared" si="10"/>
        <v>113</v>
      </c>
      <c r="BO34" s="17">
        <f t="shared" si="10"/>
        <v>108</v>
      </c>
      <c r="BP34" s="17">
        <f t="shared" si="10"/>
        <v>0</v>
      </c>
      <c r="BQ34" s="19">
        <f t="shared" si="10"/>
        <v>0</v>
      </c>
      <c r="BR34" s="24">
        <v>8</v>
      </c>
      <c r="BS34" s="1">
        <v>4</v>
      </c>
      <c r="BT34" s="1">
        <v>5</v>
      </c>
      <c r="BW34" s="24"/>
      <c r="BX34" s="1">
        <v>3</v>
      </c>
      <c r="BY34" s="1">
        <v>2</v>
      </c>
      <c r="CB34" s="17">
        <f t="shared" si="11"/>
        <v>8</v>
      </c>
      <c r="CC34" s="17">
        <f t="shared" si="11"/>
        <v>7</v>
      </c>
      <c r="CD34" s="17">
        <f t="shared" si="11"/>
        <v>7</v>
      </c>
      <c r="CE34" s="17">
        <f t="shared" si="11"/>
        <v>0</v>
      </c>
      <c r="CF34" s="19">
        <f t="shared" si="11"/>
        <v>0</v>
      </c>
      <c r="CG34" s="17">
        <f t="shared" si="12"/>
        <v>227</v>
      </c>
      <c r="CH34" s="17">
        <f t="shared" si="12"/>
        <v>196</v>
      </c>
      <c r="CI34" s="17">
        <f t="shared" si="12"/>
        <v>215</v>
      </c>
      <c r="CJ34" s="17">
        <f t="shared" si="12"/>
        <v>68</v>
      </c>
      <c r="CK34" s="67">
        <f t="shared" si="12"/>
        <v>68</v>
      </c>
      <c r="CL34" s="76"/>
    </row>
    <row r="35" spans="1:97" ht="14" x14ac:dyDescent="0.15">
      <c r="A35" s="82" t="s">
        <v>93</v>
      </c>
      <c r="B35" s="1" t="s">
        <v>6</v>
      </c>
      <c r="C35" s="1">
        <v>1</v>
      </c>
      <c r="D35" s="1">
        <v>185</v>
      </c>
      <c r="E35" s="1">
        <v>115</v>
      </c>
      <c r="F35" s="1">
        <v>55</v>
      </c>
      <c r="G35" s="3">
        <v>30</v>
      </c>
      <c r="H35" s="1" t="s">
        <v>6</v>
      </c>
      <c r="J35" s="1">
        <v>1</v>
      </c>
      <c r="K35" s="22"/>
      <c r="L35" s="1">
        <v>5</v>
      </c>
      <c r="M35" s="1">
        <v>19</v>
      </c>
      <c r="N35" s="1">
        <v>27</v>
      </c>
      <c r="O35" s="33"/>
      <c r="P35" s="22"/>
      <c r="Q35" s="1">
        <v>1</v>
      </c>
      <c r="R35" s="1">
        <v>1</v>
      </c>
      <c r="T35" s="33"/>
      <c r="U35" s="17">
        <f t="shared" si="8"/>
        <v>0</v>
      </c>
      <c r="V35" s="17">
        <f t="shared" si="8"/>
        <v>6</v>
      </c>
      <c r="W35" s="17">
        <f t="shared" si="8"/>
        <v>20</v>
      </c>
      <c r="X35" s="17">
        <f t="shared" si="8"/>
        <v>27</v>
      </c>
      <c r="Y35" s="32">
        <f t="shared" si="8"/>
        <v>0</v>
      </c>
      <c r="Z35" s="22"/>
      <c r="AA35" s="1">
        <v>28</v>
      </c>
      <c r="AB35" s="1">
        <v>1</v>
      </c>
      <c r="AE35" s="22"/>
      <c r="AJ35" s="22"/>
      <c r="AK35" s="1">
        <v>156</v>
      </c>
      <c r="AL35" s="1">
        <v>52</v>
      </c>
      <c r="AM35" s="1">
        <v>56</v>
      </c>
      <c r="AN35" s="86">
        <v>56</v>
      </c>
      <c r="AO35" s="22"/>
      <c r="AT35" s="17">
        <f t="shared" si="9"/>
        <v>0</v>
      </c>
      <c r="AU35" s="17">
        <f t="shared" si="9"/>
        <v>184</v>
      </c>
      <c r="AV35" s="17">
        <f t="shared" si="9"/>
        <v>53</v>
      </c>
      <c r="AW35" s="17">
        <f t="shared" si="9"/>
        <v>56</v>
      </c>
      <c r="AX35" s="18">
        <f t="shared" si="9"/>
        <v>56</v>
      </c>
      <c r="AY35" s="1">
        <v>40</v>
      </c>
      <c r="AZ35" s="86">
        <v>40</v>
      </c>
      <c r="BC35" s="22"/>
      <c r="BH35" s="22"/>
      <c r="BM35" s="17">
        <f t="shared" si="10"/>
        <v>0</v>
      </c>
      <c r="BN35" s="17">
        <f t="shared" si="10"/>
        <v>0</v>
      </c>
      <c r="BO35" s="17">
        <f t="shared" si="10"/>
        <v>0</v>
      </c>
      <c r="BP35" s="17">
        <f t="shared" si="10"/>
        <v>0</v>
      </c>
      <c r="BQ35" s="19">
        <f t="shared" si="10"/>
        <v>0</v>
      </c>
      <c r="BR35" s="22"/>
      <c r="BS35" s="1">
        <v>5</v>
      </c>
      <c r="BT35" s="1">
        <v>12</v>
      </c>
      <c r="BU35" s="1">
        <v>39</v>
      </c>
      <c r="BV35" s="58">
        <v>39</v>
      </c>
      <c r="BW35" s="22"/>
      <c r="BZ35" s="1">
        <v>2</v>
      </c>
      <c r="CA35" s="58">
        <v>2</v>
      </c>
      <c r="CB35" s="17">
        <f t="shared" si="11"/>
        <v>0</v>
      </c>
      <c r="CC35" s="17">
        <f t="shared" si="11"/>
        <v>5</v>
      </c>
      <c r="CD35" s="17">
        <f t="shared" si="11"/>
        <v>12</v>
      </c>
      <c r="CE35" s="17">
        <f t="shared" si="11"/>
        <v>41</v>
      </c>
      <c r="CF35" s="19">
        <f t="shared" si="11"/>
        <v>41</v>
      </c>
      <c r="CG35" s="17">
        <f t="shared" si="12"/>
        <v>0</v>
      </c>
      <c r="CH35" s="17">
        <f t="shared" si="12"/>
        <v>189</v>
      </c>
      <c r="CI35" s="17">
        <f t="shared" si="12"/>
        <v>65</v>
      </c>
      <c r="CJ35" s="17">
        <f t="shared" si="12"/>
        <v>97</v>
      </c>
      <c r="CK35" s="67">
        <f t="shared" si="12"/>
        <v>97</v>
      </c>
      <c r="CL35" s="78"/>
    </row>
    <row r="36" spans="1:97" ht="28" x14ac:dyDescent="0.15">
      <c r="A36" s="23" t="s">
        <v>91</v>
      </c>
      <c r="B36" s="1" t="s">
        <v>6</v>
      </c>
      <c r="C36" s="1" t="s">
        <v>6</v>
      </c>
      <c r="D36" s="1">
        <v>30</v>
      </c>
      <c r="E36" s="1">
        <v>35</v>
      </c>
      <c r="F36" s="1">
        <v>35</v>
      </c>
      <c r="G36" s="3">
        <v>25</v>
      </c>
      <c r="H36" s="1" t="s">
        <v>6</v>
      </c>
      <c r="K36" s="26"/>
      <c r="O36" s="33"/>
      <c r="P36" s="22"/>
      <c r="T36" s="33"/>
      <c r="U36" s="17">
        <f t="shared" si="8"/>
        <v>0</v>
      </c>
      <c r="V36" s="17">
        <f t="shared" si="8"/>
        <v>0</v>
      </c>
      <c r="W36" s="17">
        <f t="shared" si="8"/>
        <v>0</v>
      </c>
      <c r="X36" s="17">
        <f t="shared" si="8"/>
        <v>0</v>
      </c>
      <c r="Y36" s="32">
        <f t="shared" si="8"/>
        <v>0</v>
      </c>
      <c r="Z36" s="22"/>
      <c r="AE36" s="22"/>
      <c r="AJ36" s="22"/>
      <c r="AO36" s="22"/>
      <c r="AT36" s="17">
        <f t="shared" si="9"/>
        <v>0</v>
      </c>
      <c r="AU36" s="17">
        <f t="shared" si="9"/>
        <v>0</v>
      </c>
      <c r="AV36" s="17">
        <f t="shared" si="9"/>
        <v>0</v>
      </c>
      <c r="AW36" s="17">
        <f t="shared" si="9"/>
        <v>0</v>
      </c>
      <c r="AX36" s="18">
        <f t="shared" si="9"/>
        <v>0</v>
      </c>
      <c r="BC36" s="22"/>
      <c r="BH36" s="22"/>
      <c r="BM36" s="17">
        <f t="shared" si="10"/>
        <v>0</v>
      </c>
      <c r="BN36" s="17">
        <f t="shared" si="10"/>
        <v>0</v>
      </c>
      <c r="BO36" s="17">
        <f t="shared" si="10"/>
        <v>0</v>
      </c>
      <c r="BP36" s="17">
        <f t="shared" si="10"/>
        <v>0</v>
      </c>
      <c r="BQ36" s="19">
        <f t="shared" si="10"/>
        <v>0</v>
      </c>
      <c r="BR36" s="22"/>
      <c r="BW36" s="22"/>
      <c r="CB36" s="17">
        <f t="shared" si="11"/>
        <v>0</v>
      </c>
      <c r="CC36" s="17">
        <f t="shared" si="11"/>
        <v>0</v>
      </c>
      <c r="CD36" s="17">
        <f t="shared" si="11"/>
        <v>0</v>
      </c>
      <c r="CE36" s="17">
        <f t="shared" si="11"/>
        <v>0</v>
      </c>
      <c r="CF36" s="19">
        <f t="shared" si="11"/>
        <v>0</v>
      </c>
      <c r="CG36" s="17">
        <f t="shared" si="12"/>
        <v>0</v>
      </c>
      <c r="CH36" s="17">
        <f t="shared" si="12"/>
        <v>0</v>
      </c>
      <c r="CI36" s="17">
        <f t="shared" si="12"/>
        <v>0</v>
      </c>
      <c r="CJ36" s="17">
        <f t="shared" si="12"/>
        <v>0</v>
      </c>
      <c r="CK36" s="67">
        <f t="shared" si="12"/>
        <v>0</v>
      </c>
      <c r="CL36" s="76"/>
    </row>
    <row r="37" spans="1:97" ht="29" thickBot="1" x14ac:dyDescent="0.2">
      <c r="A37" s="21" t="s">
        <v>94</v>
      </c>
      <c r="B37" s="1" t="s">
        <v>6</v>
      </c>
      <c r="C37" s="1" t="s">
        <v>6</v>
      </c>
      <c r="D37" s="1">
        <v>90</v>
      </c>
      <c r="E37" s="1">
        <v>80</v>
      </c>
      <c r="F37" s="1">
        <v>75</v>
      </c>
      <c r="G37" s="3">
        <v>75</v>
      </c>
      <c r="H37" s="1">
        <v>1</v>
      </c>
      <c r="I37" s="1">
        <v>1</v>
      </c>
      <c r="J37" s="1">
        <v>1</v>
      </c>
      <c r="K37" s="20">
        <v>10</v>
      </c>
      <c r="M37" s="1">
        <v>10</v>
      </c>
      <c r="N37" s="1">
        <v>10</v>
      </c>
      <c r="O37" s="33">
        <v>20</v>
      </c>
      <c r="P37" s="24"/>
      <c r="R37" s="1">
        <v>2</v>
      </c>
      <c r="S37" s="1">
        <v>1</v>
      </c>
      <c r="T37" s="33">
        <v>1</v>
      </c>
      <c r="U37" s="17">
        <f t="shared" si="8"/>
        <v>10</v>
      </c>
      <c r="V37" s="17">
        <f t="shared" si="8"/>
        <v>0</v>
      </c>
      <c r="W37" s="17">
        <f t="shared" si="8"/>
        <v>12</v>
      </c>
      <c r="X37" s="17">
        <f t="shared" si="8"/>
        <v>11</v>
      </c>
      <c r="Y37" s="32">
        <f t="shared" si="8"/>
        <v>21</v>
      </c>
      <c r="Z37" s="24">
        <v>51</v>
      </c>
      <c r="AB37" s="1">
        <v>60</v>
      </c>
      <c r="AC37" s="1">
        <v>48</v>
      </c>
      <c r="AD37" s="3">
        <v>46</v>
      </c>
      <c r="AE37" s="24"/>
      <c r="AJ37" s="24"/>
      <c r="AO37" s="24"/>
      <c r="AT37" s="17">
        <f t="shared" si="9"/>
        <v>51</v>
      </c>
      <c r="AU37" s="17">
        <f t="shared" si="9"/>
        <v>0</v>
      </c>
      <c r="AV37" s="17">
        <f t="shared" si="9"/>
        <v>60</v>
      </c>
      <c r="AW37" s="17">
        <f t="shared" si="9"/>
        <v>48</v>
      </c>
      <c r="AX37" s="18">
        <f t="shared" si="9"/>
        <v>46</v>
      </c>
      <c r="AZ37" s="3">
        <v>15</v>
      </c>
      <c r="BC37" s="24">
        <v>23</v>
      </c>
      <c r="BE37" s="1">
        <v>15</v>
      </c>
      <c r="BF37" s="1">
        <v>11</v>
      </c>
      <c r="BG37" s="2">
        <v>48</v>
      </c>
      <c r="BH37" s="24"/>
      <c r="BM37" s="17">
        <f t="shared" si="10"/>
        <v>23</v>
      </c>
      <c r="BN37" s="17">
        <f t="shared" si="10"/>
        <v>0</v>
      </c>
      <c r="BO37" s="17">
        <f t="shared" si="10"/>
        <v>15</v>
      </c>
      <c r="BP37" s="17">
        <f t="shared" si="10"/>
        <v>11</v>
      </c>
      <c r="BQ37" s="19">
        <f t="shared" si="10"/>
        <v>48</v>
      </c>
      <c r="BR37" s="24">
        <v>20</v>
      </c>
      <c r="BT37" s="1">
        <v>25</v>
      </c>
      <c r="BU37" s="1">
        <v>32</v>
      </c>
      <c r="BV37" s="2">
        <v>43</v>
      </c>
      <c r="BW37" s="24"/>
      <c r="CB37" s="17">
        <f t="shared" si="11"/>
        <v>20</v>
      </c>
      <c r="CC37" s="17">
        <f t="shared" si="11"/>
        <v>0</v>
      </c>
      <c r="CD37" s="17">
        <f t="shared" si="11"/>
        <v>25</v>
      </c>
      <c r="CE37" s="17">
        <f t="shared" si="11"/>
        <v>32</v>
      </c>
      <c r="CF37" s="19">
        <f t="shared" si="11"/>
        <v>43</v>
      </c>
      <c r="CG37" s="17">
        <f t="shared" si="12"/>
        <v>94</v>
      </c>
      <c r="CH37" s="17">
        <f t="shared" si="12"/>
        <v>0</v>
      </c>
      <c r="CI37" s="17">
        <f t="shared" si="12"/>
        <v>100</v>
      </c>
      <c r="CJ37" s="17">
        <f t="shared" si="12"/>
        <v>91</v>
      </c>
      <c r="CK37" s="67">
        <f t="shared" si="12"/>
        <v>137</v>
      </c>
      <c r="CL37" s="80" t="s">
        <v>154</v>
      </c>
      <c r="CM37" s="71"/>
      <c r="CN37" s="59"/>
      <c r="CO37" s="59"/>
      <c r="CP37" s="59"/>
      <c r="CQ37" s="59"/>
      <c r="CR37" s="59"/>
      <c r="CS37" s="60"/>
    </row>
    <row r="38" spans="1:97" ht="14" x14ac:dyDescent="0.15">
      <c r="A38" s="23" t="s">
        <v>95</v>
      </c>
      <c r="B38" s="1" t="s">
        <v>6</v>
      </c>
      <c r="C38" s="1" t="s">
        <v>6</v>
      </c>
      <c r="D38" s="1">
        <v>0</v>
      </c>
      <c r="G38" s="1"/>
      <c r="H38" s="1" t="s">
        <v>6</v>
      </c>
      <c r="K38" s="26"/>
      <c r="O38" s="33"/>
      <c r="P38" s="22"/>
      <c r="T38" s="33"/>
      <c r="U38" s="17">
        <f t="shared" si="8"/>
        <v>0</v>
      </c>
      <c r="V38" s="17">
        <f t="shared" si="8"/>
        <v>0</v>
      </c>
      <c r="W38" s="17">
        <f t="shared" si="8"/>
        <v>0</v>
      </c>
      <c r="X38" s="17">
        <f t="shared" si="8"/>
        <v>0</v>
      </c>
      <c r="Y38" s="32">
        <f t="shared" si="8"/>
        <v>0</v>
      </c>
      <c r="Z38" s="22"/>
      <c r="AE38" s="22"/>
      <c r="AJ38" s="22"/>
      <c r="AO38" s="22"/>
      <c r="AT38" s="17">
        <f t="shared" si="9"/>
        <v>0</v>
      </c>
      <c r="AU38" s="17">
        <f t="shared" si="9"/>
        <v>0</v>
      </c>
      <c r="AV38" s="17">
        <f t="shared" si="9"/>
        <v>0</v>
      </c>
      <c r="AW38" s="17">
        <f t="shared" si="9"/>
        <v>0</v>
      </c>
      <c r="AX38" s="18">
        <f t="shared" si="9"/>
        <v>0</v>
      </c>
      <c r="BC38" s="22"/>
      <c r="BH38" s="22"/>
      <c r="BM38" s="17">
        <f t="shared" si="10"/>
        <v>0</v>
      </c>
      <c r="BN38" s="17">
        <f t="shared" si="10"/>
        <v>0</v>
      </c>
      <c r="BO38" s="17">
        <f t="shared" si="10"/>
        <v>0</v>
      </c>
      <c r="BP38" s="17">
        <f t="shared" si="10"/>
        <v>0</v>
      </c>
      <c r="BQ38" s="19">
        <f t="shared" si="10"/>
        <v>0</v>
      </c>
      <c r="BR38" s="22"/>
      <c r="BW38" s="22"/>
      <c r="CB38" s="17">
        <f t="shared" si="11"/>
        <v>0</v>
      </c>
      <c r="CC38" s="17">
        <f t="shared" si="11"/>
        <v>0</v>
      </c>
      <c r="CD38" s="17">
        <f t="shared" si="11"/>
        <v>0</v>
      </c>
      <c r="CE38" s="17">
        <f t="shared" si="11"/>
        <v>0</v>
      </c>
      <c r="CF38" s="19">
        <f t="shared" si="11"/>
        <v>0</v>
      </c>
      <c r="CG38" s="17">
        <f t="shared" si="12"/>
        <v>0</v>
      </c>
      <c r="CH38" s="17">
        <f t="shared" si="12"/>
        <v>0</v>
      </c>
      <c r="CI38" s="17">
        <f t="shared" si="12"/>
        <v>0</v>
      </c>
      <c r="CJ38" s="17">
        <f t="shared" si="12"/>
        <v>0</v>
      </c>
      <c r="CK38" s="67">
        <f t="shared" si="12"/>
        <v>0</v>
      </c>
      <c r="CL38" s="76"/>
    </row>
    <row r="39" spans="1:97" ht="28" x14ac:dyDescent="0.15">
      <c r="A39" s="23" t="s">
        <v>96</v>
      </c>
      <c r="B39" s="1" t="s">
        <v>6</v>
      </c>
      <c r="C39" s="1" t="s">
        <v>6</v>
      </c>
      <c r="D39" s="1">
        <v>0</v>
      </c>
      <c r="F39" s="1">
        <v>0</v>
      </c>
      <c r="G39" s="3">
        <v>0</v>
      </c>
      <c r="H39" s="1" t="s">
        <v>6</v>
      </c>
      <c r="K39" s="22"/>
      <c r="O39" s="33"/>
      <c r="P39" s="22"/>
      <c r="T39" s="33"/>
      <c r="U39" s="17">
        <f t="shared" si="8"/>
        <v>0</v>
      </c>
      <c r="V39" s="17">
        <f t="shared" si="8"/>
        <v>0</v>
      </c>
      <c r="W39" s="17">
        <f t="shared" si="8"/>
        <v>0</v>
      </c>
      <c r="X39" s="17">
        <f t="shared" si="8"/>
        <v>0</v>
      </c>
      <c r="Y39" s="32">
        <f t="shared" si="8"/>
        <v>0</v>
      </c>
      <c r="Z39" s="22"/>
      <c r="AE39" s="22"/>
      <c r="AJ39" s="22"/>
      <c r="AO39" s="22"/>
      <c r="AT39" s="17">
        <f t="shared" si="9"/>
        <v>0</v>
      </c>
      <c r="AU39" s="17">
        <f t="shared" si="9"/>
        <v>0</v>
      </c>
      <c r="AV39" s="17">
        <f t="shared" si="9"/>
        <v>0</v>
      </c>
      <c r="AW39" s="17">
        <f t="shared" si="9"/>
        <v>0</v>
      </c>
      <c r="AX39" s="18">
        <f t="shared" si="9"/>
        <v>0</v>
      </c>
      <c r="BC39" s="22"/>
      <c r="BH39" s="22"/>
      <c r="BM39" s="17">
        <f t="shared" si="10"/>
        <v>0</v>
      </c>
      <c r="BN39" s="17">
        <f t="shared" si="10"/>
        <v>0</v>
      </c>
      <c r="BO39" s="17">
        <f t="shared" si="10"/>
        <v>0</v>
      </c>
      <c r="BP39" s="17">
        <f t="shared" si="10"/>
        <v>0</v>
      </c>
      <c r="BQ39" s="19">
        <f t="shared" si="10"/>
        <v>0</v>
      </c>
      <c r="BR39" s="22"/>
      <c r="BW39" s="22"/>
      <c r="CB39" s="17">
        <f t="shared" si="11"/>
        <v>0</v>
      </c>
      <c r="CC39" s="17">
        <f t="shared" si="11"/>
        <v>0</v>
      </c>
      <c r="CD39" s="17">
        <f t="shared" si="11"/>
        <v>0</v>
      </c>
      <c r="CE39" s="17">
        <f t="shared" si="11"/>
        <v>0</v>
      </c>
      <c r="CF39" s="19">
        <f t="shared" si="11"/>
        <v>0</v>
      </c>
      <c r="CG39" s="17">
        <f t="shared" si="12"/>
        <v>0</v>
      </c>
      <c r="CH39" s="17">
        <f t="shared" si="12"/>
        <v>0</v>
      </c>
      <c r="CI39" s="17">
        <f t="shared" si="12"/>
        <v>0</v>
      </c>
      <c r="CJ39" s="17">
        <f t="shared" si="12"/>
        <v>0</v>
      </c>
      <c r="CK39" s="67">
        <f t="shared" si="12"/>
        <v>0</v>
      </c>
      <c r="CL39" s="76"/>
    </row>
    <row r="40" spans="1:97" ht="14" x14ac:dyDescent="0.15">
      <c r="A40" s="21" t="s">
        <v>97</v>
      </c>
      <c r="B40" s="1" t="s">
        <v>6</v>
      </c>
      <c r="C40" s="1" t="s">
        <v>6</v>
      </c>
      <c r="D40" s="1">
        <v>0</v>
      </c>
      <c r="G40" s="1"/>
      <c r="H40" s="1">
        <v>1</v>
      </c>
      <c r="I40" s="1">
        <v>1</v>
      </c>
      <c r="J40" s="1">
        <v>1</v>
      </c>
      <c r="L40" s="1">
        <v>1</v>
      </c>
      <c r="M40" s="1">
        <v>1</v>
      </c>
      <c r="N40" s="1">
        <v>0.6</v>
      </c>
      <c r="O40" s="33">
        <v>1</v>
      </c>
      <c r="Q40" s="1">
        <v>1</v>
      </c>
      <c r="R40" s="1">
        <v>2</v>
      </c>
      <c r="T40" s="33">
        <v>1</v>
      </c>
      <c r="U40" s="17">
        <f t="shared" si="8"/>
        <v>0</v>
      </c>
      <c r="V40" s="17">
        <f t="shared" si="8"/>
        <v>2</v>
      </c>
      <c r="W40" s="17">
        <f t="shared" si="8"/>
        <v>3</v>
      </c>
      <c r="X40" s="17">
        <f t="shared" si="8"/>
        <v>0.6</v>
      </c>
      <c r="Y40" s="32">
        <f t="shared" si="8"/>
        <v>2</v>
      </c>
      <c r="Z40" s="22"/>
      <c r="AE40" s="22"/>
      <c r="AJ40" s="22"/>
      <c r="AK40" s="1">
        <v>19</v>
      </c>
      <c r="AL40" s="1">
        <v>8</v>
      </c>
      <c r="AM40" s="1">
        <v>11</v>
      </c>
      <c r="AN40" s="3">
        <v>17</v>
      </c>
      <c r="AO40" s="22"/>
      <c r="AS40" s="3">
        <v>17</v>
      </c>
      <c r="AT40" s="17">
        <f t="shared" si="9"/>
        <v>0</v>
      </c>
      <c r="AU40" s="17">
        <f t="shared" si="9"/>
        <v>19</v>
      </c>
      <c r="AV40" s="17">
        <f t="shared" si="9"/>
        <v>8</v>
      </c>
      <c r="AW40" s="17">
        <f t="shared" si="9"/>
        <v>11</v>
      </c>
      <c r="AX40" s="18">
        <f t="shared" si="9"/>
        <v>34</v>
      </c>
      <c r="AZ40" s="3">
        <v>6</v>
      </c>
      <c r="BA40" s="1">
        <v>10</v>
      </c>
      <c r="BB40" s="86">
        <v>10</v>
      </c>
      <c r="BC40" s="22"/>
      <c r="BH40" s="22"/>
      <c r="BM40" s="17">
        <f t="shared" si="10"/>
        <v>0</v>
      </c>
      <c r="BN40" s="17">
        <f t="shared" si="10"/>
        <v>0</v>
      </c>
      <c r="BO40" s="17">
        <f t="shared" si="10"/>
        <v>0</v>
      </c>
      <c r="BP40" s="17">
        <f t="shared" si="10"/>
        <v>0</v>
      </c>
      <c r="BQ40" s="19">
        <f t="shared" si="10"/>
        <v>0</v>
      </c>
      <c r="BR40" s="22"/>
      <c r="BW40" s="22"/>
      <c r="CB40" s="17">
        <f t="shared" si="11"/>
        <v>0</v>
      </c>
      <c r="CC40" s="17">
        <f t="shared" si="11"/>
        <v>0</v>
      </c>
      <c r="CD40" s="17">
        <f t="shared" si="11"/>
        <v>0</v>
      </c>
      <c r="CE40" s="17">
        <f t="shared" si="11"/>
        <v>0</v>
      </c>
      <c r="CF40" s="19">
        <f t="shared" si="11"/>
        <v>0</v>
      </c>
      <c r="CG40" s="17">
        <f t="shared" si="12"/>
        <v>0</v>
      </c>
      <c r="CH40" s="17">
        <f t="shared" si="12"/>
        <v>19</v>
      </c>
      <c r="CI40" s="17">
        <f t="shared" si="12"/>
        <v>8</v>
      </c>
      <c r="CJ40" s="17">
        <f t="shared" si="12"/>
        <v>11</v>
      </c>
      <c r="CK40" s="67">
        <f t="shared" si="12"/>
        <v>34</v>
      </c>
      <c r="CL40" s="76"/>
      <c r="CM40" s="20"/>
      <c r="CN40" s="20"/>
      <c r="CO40" s="20"/>
      <c r="CP40" s="20"/>
      <c r="CQ40" s="20"/>
      <c r="CR40" s="20"/>
      <c r="CS40" s="20"/>
    </row>
    <row r="41" spans="1:97" ht="84" x14ac:dyDescent="0.15">
      <c r="A41" s="84" t="s">
        <v>146</v>
      </c>
      <c r="C41" s="1" t="s">
        <v>6</v>
      </c>
      <c r="G41" s="1"/>
      <c r="H41" s="1">
        <v>1</v>
      </c>
      <c r="O41" s="33">
        <v>4</v>
      </c>
      <c r="T41" s="33"/>
      <c r="U41" s="17">
        <f t="shared" si="8"/>
        <v>0</v>
      </c>
      <c r="V41" s="17">
        <f t="shared" si="8"/>
        <v>0</v>
      </c>
      <c r="W41" s="17">
        <f t="shared" si="8"/>
        <v>0</v>
      </c>
      <c r="X41" s="17">
        <f t="shared" si="8"/>
        <v>0</v>
      </c>
      <c r="Y41" s="32">
        <f t="shared" si="8"/>
        <v>4</v>
      </c>
      <c r="Z41" s="22"/>
      <c r="AE41" s="22"/>
      <c r="AJ41" s="22"/>
      <c r="AO41" s="22"/>
      <c r="AT41" s="17">
        <f t="shared" si="9"/>
        <v>0</v>
      </c>
      <c r="AU41" s="17">
        <f t="shared" si="9"/>
        <v>0</v>
      </c>
      <c r="AV41" s="17">
        <f t="shared" si="9"/>
        <v>0</v>
      </c>
      <c r="AW41" s="17">
        <f t="shared" si="9"/>
        <v>0</v>
      </c>
      <c r="AX41" s="18">
        <f t="shared" si="9"/>
        <v>0</v>
      </c>
      <c r="AZ41" s="3">
        <v>48</v>
      </c>
      <c r="BC41" s="22"/>
      <c r="BG41" s="2">
        <v>2</v>
      </c>
      <c r="BH41" s="22"/>
      <c r="BM41" s="17">
        <f t="shared" si="10"/>
        <v>0</v>
      </c>
      <c r="BN41" s="17">
        <f t="shared" si="10"/>
        <v>0</v>
      </c>
      <c r="BO41" s="17">
        <f t="shared" si="10"/>
        <v>0</v>
      </c>
      <c r="BP41" s="17">
        <f t="shared" si="10"/>
        <v>0</v>
      </c>
      <c r="BQ41" s="19">
        <f t="shared" si="10"/>
        <v>2</v>
      </c>
      <c r="BR41" s="22"/>
      <c r="BW41" s="22"/>
      <c r="CA41" s="2">
        <v>3</v>
      </c>
      <c r="CB41" s="17">
        <f t="shared" si="11"/>
        <v>0</v>
      </c>
      <c r="CC41" s="17">
        <f t="shared" si="11"/>
        <v>0</v>
      </c>
      <c r="CD41" s="17">
        <f t="shared" si="11"/>
        <v>0</v>
      </c>
      <c r="CE41" s="17">
        <f t="shared" si="11"/>
        <v>0</v>
      </c>
      <c r="CF41" s="19">
        <f t="shared" si="11"/>
        <v>3</v>
      </c>
      <c r="CG41" s="17">
        <f t="shared" si="12"/>
        <v>0</v>
      </c>
      <c r="CH41" s="17">
        <f t="shared" si="12"/>
        <v>0</v>
      </c>
      <c r="CI41" s="17">
        <f t="shared" si="12"/>
        <v>0</v>
      </c>
      <c r="CJ41" s="17">
        <f t="shared" si="12"/>
        <v>0</v>
      </c>
      <c r="CK41" s="67">
        <f t="shared" si="12"/>
        <v>5</v>
      </c>
      <c r="CL41" s="76" t="s">
        <v>181</v>
      </c>
      <c r="CM41" s="20"/>
      <c r="CN41" s="20"/>
      <c r="CO41" s="20"/>
      <c r="CP41" s="20"/>
      <c r="CQ41" s="20"/>
      <c r="CR41" s="20"/>
      <c r="CS41" s="20"/>
    </row>
    <row r="42" spans="1:97" ht="28" x14ac:dyDescent="0.15">
      <c r="A42" s="25" t="s">
        <v>99</v>
      </c>
      <c r="B42" s="1" t="s">
        <v>6</v>
      </c>
      <c r="C42" s="1">
        <v>1</v>
      </c>
      <c r="D42" s="1">
        <v>55</v>
      </c>
      <c r="E42" s="1">
        <v>40</v>
      </c>
      <c r="F42" s="1">
        <v>35</v>
      </c>
      <c r="G42" s="3">
        <v>45</v>
      </c>
      <c r="H42" s="1">
        <v>1</v>
      </c>
      <c r="I42" s="1">
        <v>1</v>
      </c>
      <c r="J42" s="1">
        <v>1</v>
      </c>
      <c r="K42" s="20">
        <v>10</v>
      </c>
      <c r="L42" s="1">
        <v>8</v>
      </c>
      <c r="M42" s="1">
        <v>7</v>
      </c>
      <c r="N42" s="1">
        <v>7</v>
      </c>
      <c r="O42" s="33">
        <v>9</v>
      </c>
      <c r="P42" s="20">
        <v>1</v>
      </c>
      <c r="Q42" s="1">
        <v>3</v>
      </c>
      <c r="R42" s="1">
        <v>3</v>
      </c>
      <c r="S42" s="1">
        <v>2</v>
      </c>
      <c r="T42" s="33">
        <v>1</v>
      </c>
      <c r="U42" s="17">
        <f t="shared" si="8"/>
        <v>11</v>
      </c>
      <c r="V42" s="17">
        <f t="shared" si="8"/>
        <v>11</v>
      </c>
      <c r="W42" s="17">
        <f t="shared" si="8"/>
        <v>10</v>
      </c>
      <c r="X42" s="17">
        <f t="shared" si="8"/>
        <v>9</v>
      </c>
      <c r="Y42" s="32">
        <f t="shared" si="8"/>
        <v>10</v>
      </c>
      <c r="Z42" s="24">
        <v>29</v>
      </c>
      <c r="AA42" s="1">
        <v>22</v>
      </c>
      <c r="AB42" s="1">
        <v>27</v>
      </c>
      <c r="AC42" s="1">
        <v>26</v>
      </c>
      <c r="AD42" s="3">
        <v>28</v>
      </c>
      <c r="AE42" s="24"/>
      <c r="AJ42" s="24">
        <v>35</v>
      </c>
      <c r="AK42" s="1">
        <v>46</v>
      </c>
      <c r="AL42" s="1">
        <v>15</v>
      </c>
      <c r="AM42" s="1">
        <v>17</v>
      </c>
      <c r="AN42" s="3">
        <v>21</v>
      </c>
      <c r="AO42" s="24"/>
      <c r="AT42" s="17">
        <f t="shared" si="9"/>
        <v>64</v>
      </c>
      <c r="AU42" s="17">
        <f t="shared" si="9"/>
        <v>68</v>
      </c>
      <c r="AV42" s="17">
        <f t="shared" si="9"/>
        <v>42</v>
      </c>
      <c r="AW42" s="17">
        <f t="shared" si="9"/>
        <v>43</v>
      </c>
      <c r="AX42" s="18">
        <f t="shared" si="9"/>
        <v>49</v>
      </c>
      <c r="AY42" s="1">
        <v>15</v>
      </c>
      <c r="AZ42" s="3">
        <v>51</v>
      </c>
      <c r="BB42" s="3">
        <v>16</v>
      </c>
      <c r="BC42" s="24">
        <v>57</v>
      </c>
      <c r="BD42" s="1">
        <v>103</v>
      </c>
      <c r="BE42" s="1">
        <v>164</v>
      </c>
      <c r="BF42" s="1">
        <v>128</v>
      </c>
      <c r="BG42" s="2">
        <v>261</v>
      </c>
      <c r="BH42" s="24"/>
      <c r="BM42" s="17">
        <f t="shared" si="10"/>
        <v>57</v>
      </c>
      <c r="BN42" s="17">
        <f t="shared" si="10"/>
        <v>103</v>
      </c>
      <c r="BO42" s="17">
        <f t="shared" si="10"/>
        <v>164</v>
      </c>
      <c r="BP42" s="17">
        <f t="shared" si="10"/>
        <v>128</v>
      </c>
      <c r="BQ42" s="19">
        <f t="shared" si="10"/>
        <v>261</v>
      </c>
      <c r="BR42" s="24">
        <v>14</v>
      </c>
      <c r="BS42" s="1">
        <v>8</v>
      </c>
      <c r="BT42" s="1">
        <v>11</v>
      </c>
      <c r="BU42" s="1">
        <v>5</v>
      </c>
      <c r="BV42" s="2">
        <v>10</v>
      </c>
      <c r="BW42" s="24">
        <v>1</v>
      </c>
      <c r="BX42" s="1">
        <v>2</v>
      </c>
      <c r="BY42" s="1">
        <v>1</v>
      </c>
      <c r="CB42" s="17">
        <f t="shared" si="11"/>
        <v>15</v>
      </c>
      <c r="CC42" s="17">
        <f t="shared" si="11"/>
        <v>10</v>
      </c>
      <c r="CD42" s="17">
        <f t="shared" si="11"/>
        <v>12</v>
      </c>
      <c r="CE42" s="17">
        <f t="shared" si="11"/>
        <v>5</v>
      </c>
      <c r="CF42" s="19">
        <f t="shared" si="11"/>
        <v>10</v>
      </c>
      <c r="CG42" s="17">
        <f t="shared" si="12"/>
        <v>136</v>
      </c>
      <c r="CH42" s="17">
        <f t="shared" si="12"/>
        <v>181</v>
      </c>
      <c r="CI42" s="17">
        <f t="shared" si="12"/>
        <v>218</v>
      </c>
      <c r="CJ42" s="17">
        <f t="shared" si="12"/>
        <v>176</v>
      </c>
      <c r="CK42" s="67">
        <f t="shared" si="12"/>
        <v>320</v>
      </c>
      <c r="CL42" s="80" t="s">
        <v>182</v>
      </c>
      <c r="CM42" s="72"/>
      <c r="CN42" s="65"/>
      <c r="CO42" s="65"/>
      <c r="CP42" s="65"/>
      <c r="CQ42" s="65"/>
      <c r="CR42" s="65"/>
      <c r="CS42" s="66"/>
    </row>
    <row r="43" spans="1:97" ht="14" x14ac:dyDescent="0.15">
      <c r="A43" s="25" t="s">
        <v>5</v>
      </c>
      <c r="B43" s="1" t="s">
        <v>6</v>
      </c>
      <c r="C43" s="1" t="s">
        <v>6</v>
      </c>
      <c r="D43" s="1">
        <v>185</v>
      </c>
      <c r="E43" s="1">
        <v>160</v>
      </c>
      <c r="F43" s="1">
        <v>125</v>
      </c>
      <c r="G43" s="3">
        <v>110</v>
      </c>
      <c r="H43" s="1">
        <v>1</v>
      </c>
      <c r="I43" s="1">
        <v>1</v>
      </c>
      <c r="J43" s="1">
        <v>1</v>
      </c>
      <c r="K43" s="24">
        <v>17</v>
      </c>
      <c r="L43" s="1">
        <v>9</v>
      </c>
      <c r="M43" s="1">
        <v>10</v>
      </c>
      <c r="N43" s="1">
        <v>6</v>
      </c>
      <c r="O43" s="33">
        <v>7</v>
      </c>
      <c r="P43" s="20"/>
      <c r="Q43" s="1">
        <v>5</v>
      </c>
      <c r="R43" s="1">
        <v>1</v>
      </c>
      <c r="S43" s="1">
        <v>3</v>
      </c>
      <c r="T43" s="33">
        <v>3</v>
      </c>
      <c r="U43" s="17">
        <f t="shared" si="8"/>
        <v>17</v>
      </c>
      <c r="V43" s="17">
        <f t="shared" si="8"/>
        <v>14</v>
      </c>
      <c r="W43" s="17">
        <f t="shared" si="8"/>
        <v>11</v>
      </c>
      <c r="X43" s="17">
        <f t="shared" si="8"/>
        <v>9</v>
      </c>
      <c r="Y43" s="32">
        <f t="shared" si="8"/>
        <v>10</v>
      </c>
      <c r="Z43" s="24">
        <v>117</v>
      </c>
      <c r="AA43" s="1">
        <v>61</v>
      </c>
      <c r="AB43" s="1">
        <v>39</v>
      </c>
      <c r="AC43" s="1">
        <v>59</v>
      </c>
      <c r="AD43" s="3">
        <v>40</v>
      </c>
      <c r="AE43" s="24">
        <v>40</v>
      </c>
      <c r="AF43" s="1">
        <v>1</v>
      </c>
      <c r="AJ43" s="24"/>
      <c r="AK43" s="1">
        <v>106</v>
      </c>
      <c r="AL43" s="1">
        <v>65</v>
      </c>
      <c r="AM43" s="1">
        <v>68</v>
      </c>
      <c r="AN43" s="3">
        <v>61</v>
      </c>
      <c r="AO43" s="24"/>
      <c r="AP43" s="1">
        <v>1</v>
      </c>
      <c r="AQ43" s="1">
        <v>1</v>
      </c>
      <c r="AR43" s="1">
        <v>1</v>
      </c>
      <c r="AS43" s="86">
        <v>1</v>
      </c>
      <c r="AT43" s="17">
        <f t="shared" si="9"/>
        <v>157</v>
      </c>
      <c r="AU43" s="17">
        <f t="shared" si="9"/>
        <v>169</v>
      </c>
      <c r="AV43" s="17">
        <f t="shared" si="9"/>
        <v>105</v>
      </c>
      <c r="AW43" s="17">
        <f t="shared" si="9"/>
        <v>128</v>
      </c>
      <c r="AX43" s="18">
        <f t="shared" si="9"/>
        <v>102</v>
      </c>
      <c r="AY43" s="1">
        <v>50</v>
      </c>
      <c r="AZ43" s="3">
        <v>68</v>
      </c>
      <c r="BA43" s="1">
        <v>157</v>
      </c>
      <c r="BB43" s="3">
        <v>166</v>
      </c>
      <c r="BC43" s="24">
        <v>29</v>
      </c>
      <c r="BD43" s="1">
        <v>29</v>
      </c>
      <c r="BE43" s="1">
        <v>24</v>
      </c>
      <c r="BF43" s="1">
        <v>20</v>
      </c>
      <c r="BG43" s="2">
        <v>34</v>
      </c>
      <c r="BH43" s="24">
        <v>7</v>
      </c>
      <c r="BI43" s="1">
        <v>12</v>
      </c>
      <c r="BJ43" s="1">
        <v>10</v>
      </c>
      <c r="BK43" s="1">
        <v>9</v>
      </c>
      <c r="BL43" s="2">
        <v>12</v>
      </c>
      <c r="BM43" s="17">
        <f t="shared" si="10"/>
        <v>36</v>
      </c>
      <c r="BN43" s="17">
        <f t="shared" si="10"/>
        <v>41</v>
      </c>
      <c r="BO43" s="17">
        <f t="shared" si="10"/>
        <v>34</v>
      </c>
      <c r="BP43" s="17">
        <f t="shared" si="10"/>
        <v>29</v>
      </c>
      <c r="BQ43" s="19">
        <f t="shared" si="10"/>
        <v>46</v>
      </c>
      <c r="BR43" s="24">
        <v>10</v>
      </c>
      <c r="BS43" s="1">
        <v>9</v>
      </c>
      <c r="BT43" s="1">
        <v>5</v>
      </c>
      <c r="BU43" s="1">
        <v>6</v>
      </c>
      <c r="BV43" s="2">
        <v>6</v>
      </c>
      <c r="BW43" s="24">
        <v>10</v>
      </c>
      <c r="BX43" s="1">
        <v>2</v>
      </c>
      <c r="BY43" s="1">
        <v>1</v>
      </c>
      <c r="CB43" s="17">
        <f t="shared" si="11"/>
        <v>20</v>
      </c>
      <c r="CC43" s="17">
        <f t="shared" si="11"/>
        <v>11</v>
      </c>
      <c r="CD43" s="17">
        <f t="shared" si="11"/>
        <v>6</v>
      </c>
      <c r="CE43" s="17">
        <f t="shared" si="11"/>
        <v>6</v>
      </c>
      <c r="CF43" s="19">
        <f t="shared" si="11"/>
        <v>6</v>
      </c>
      <c r="CG43" s="17">
        <f t="shared" si="12"/>
        <v>213</v>
      </c>
      <c r="CH43" s="17">
        <f t="shared" si="12"/>
        <v>221</v>
      </c>
      <c r="CI43" s="17">
        <f t="shared" si="12"/>
        <v>145</v>
      </c>
      <c r="CJ43" s="17">
        <f t="shared" si="12"/>
        <v>163</v>
      </c>
      <c r="CK43" s="67">
        <f t="shared" si="12"/>
        <v>154</v>
      </c>
      <c r="CL43" s="76"/>
    </row>
    <row r="44" spans="1:97" ht="14" x14ac:dyDescent="0.15">
      <c r="A44" s="23" t="s">
        <v>100</v>
      </c>
      <c r="B44" s="1" t="s">
        <v>6</v>
      </c>
      <c r="C44" s="1">
        <v>1</v>
      </c>
      <c r="D44" s="1">
        <v>0</v>
      </c>
      <c r="G44" s="1"/>
      <c r="H44" s="1" t="s">
        <v>6</v>
      </c>
      <c r="O44" s="33"/>
      <c r="T44" s="33"/>
      <c r="U44" s="17">
        <f t="shared" si="8"/>
        <v>0</v>
      </c>
      <c r="V44" s="17">
        <f t="shared" si="8"/>
        <v>0</v>
      </c>
      <c r="W44" s="17">
        <f t="shared" si="8"/>
        <v>0</v>
      </c>
      <c r="X44" s="17">
        <f t="shared" si="8"/>
        <v>0</v>
      </c>
      <c r="Y44" s="32">
        <f t="shared" si="8"/>
        <v>0</v>
      </c>
      <c r="Z44" s="24"/>
      <c r="AE44" s="24"/>
      <c r="AJ44" s="24"/>
      <c r="AO44" s="24"/>
      <c r="AT44" s="17">
        <f t="shared" si="9"/>
        <v>0</v>
      </c>
      <c r="AU44" s="17">
        <f t="shared" si="9"/>
        <v>0</v>
      </c>
      <c r="AV44" s="17">
        <f t="shared" si="9"/>
        <v>0</v>
      </c>
      <c r="AW44" s="17">
        <f t="shared" si="9"/>
        <v>0</v>
      </c>
      <c r="AX44" s="18">
        <f t="shared" si="9"/>
        <v>0</v>
      </c>
      <c r="BC44" s="24"/>
      <c r="BH44" s="24"/>
      <c r="BM44" s="17">
        <f t="shared" si="10"/>
        <v>0</v>
      </c>
      <c r="BN44" s="17">
        <f t="shared" si="10"/>
        <v>0</v>
      </c>
      <c r="BO44" s="17">
        <f t="shared" si="10"/>
        <v>0</v>
      </c>
      <c r="BP44" s="17">
        <f t="shared" si="10"/>
        <v>0</v>
      </c>
      <c r="BQ44" s="19">
        <f t="shared" si="10"/>
        <v>0</v>
      </c>
      <c r="BR44" s="24"/>
      <c r="BW44" s="24"/>
      <c r="CB44" s="17">
        <f t="shared" si="11"/>
        <v>0</v>
      </c>
      <c r="CC44" s="17">
        <f t="shared" si="11"/>
        <v>0</v>
      </c>
      <c r="CD44" s="17">
        <f t="shared" si="11"/>
        <v>0</v>
      </c>
      <c r="CE44" s="17">
        <f t="shared" si="11"/>
        <v>0</v>
      </c>
      <c r="CF44" s="19">
        <f t="shared" si="11"/>
        <v>0</v>
      </c>
      <c r="CG44" s="17">
        <f t="shared" si="12"/>
        <v>0</v>
      </c>
      <c r="CH44" s="17">
        <f t="shared" si="12"/>
        <v>0</v>
      </c>
      <c r="CI44" s="17">
        <f t="shared" si="12"/>
        <v>0</v>
      </c>
      <c r="CJ44" s="17">
        <f t="shared" si="12"/>
        <v>0</v>
      </c>
      <c r="CK44" s="67">
        <f t="shared" si="12"/>
        <v>0</v>
      </c>
      <c r="CL44" s="76"/>
    </row>
    <row r="45" spans="1:97" ht="14" x14ac:dyDescent="0.15">
      <c r="A45" s="23" t="s">
        <v>101</v>
      </c>
      <c r="B45" s="1" t="s">
        <v>6</v>
      </c>
      <c r="C45" s="1" t="s">
        <v>6</v>
      </c>
      <c r="D45" s="1">
        <v>15</v>
      </c>
      <c r="E45" s="1">
        <v>10</v>
      </c>
      <c r="F45" s="1">
        <v>10</v>
      </c>
      <c r="G45" s="3">
        <v>5</v>
      </c>
      <c r="H45" s="1" t="s">
        <v>6</v>
      </c>
      <c r="N45" s="1">
        <v>1</v>
      </c>
      <c r="O45" s="33"/>
      <c r="S45" s="1">
        <v>1</v>
      </c>
      <c r="T45" s="33"/>
      <c r="U45" s="17">
        <f t="shared" si="8"/>
        <v>0</v>
      </c>
      <c r="V45" s="17">
        <f t="shared" si="8"/>
        <v>0</v>
      </c>
      <c r="W45" s="17">
        <f t="shared" si="8"/>
        <v>0</v>
      </c>
      <c r="X45" s="17">
        <f>N45+S45</f>
        <v>2</v>
      </c>
      <c r="Y45" s="32">
        <f t="shared" si="8"/>
        <v>0</v>
      </c>
      <c r="Z45" s="24"/>
      <c r="AC45" s="1">
        <v>4</v>
      </c>
      <c r="AD45" s="86">
        <v>4</v>
      </c>
      <c r="AE45" s="24"/>
      <c r="AJ45" s="24"/>
      <c r="AO45" s="24"/>
      <c r="AT45" s="17">
        <f t="shared" si="9"/>
        <v>0</v>
      </c>
      <c r="AU45" s="17">
        <f t="shared" si="9"/>
        <v>0</v>
      </c>
      <c r="AV45" s="17">
        <f t="shared" si="9"/>
        <v>0</v>
      </c>
      <c r="AW45" s="17">
        <f t="shared" si="9"/>
        <v>4</v>
      </c>
      <c r="AX45" s="18">
        <f t="shared" si="9"/>
        <v>4</v>
      </c>
      <c r="BC45" s="24"/>
      <c r="BH45" s="24"/>
      <c r="BM45" s="17">
        <f t="shared" si="10"/>
        <v>0</v>
      </c>
      <c r="BN45" s="17">
        <f t="shared" si="10"/>
        <v>0</v>
      </c>
      <c r="BO45" s="17">
        <f t="shared" si="10"/>
        <v>0</v>
      </c>
      <c r="BP45" s="17">
        <f t="shared" si="10"/>
        <v>0</v>
      </c>
      <c r="BQ45" s="19">
        <f t="shared" si="10"/>
        <v>0</v>
      </c>
      <c r="BR45" s="24"/>
      <c r="BW45" s="24"/>
      <c r="CB45" s="17">
        <f t="shared" si="11"/>
        <v>0</v>
      </c>
      <c r="CC45" s="17">
        <f t="shared" si="11"/>
        <v>0</v>
      </c>
      <c r="CD45" s="17">
        <f t="shared" si="11"/>
        <v>0</v>
      </c>
      <c r="CE45" s="17">
        <f t="shared" si="11"/>
        <v>0</v>
      </c>
      <c r="CF45" s="19">
        <f t="shared" si="11"/>
        <v>0</v>
      </c>
      <c r="CG45" s="17">
        <f t="shared" si="12"/>
        <v>0</v>
      </c>
      <c r="CH45" s="17">
        <f t="shared" si="12"/>
        <v>0</v>
      </c>
      <c r="CI45" s="17">
        <f t="shared" si="12"/>
        <v>0</v>
      </c>
      <c r="CJ45" s="17">
        <f t="shared" si="12"/>
        <v>4</v>
      </c>
      <c r="CK45" s="67">
        <f t="shared" si="12"/>
        <v>4</v>
      </c>
      <c r="CL45" s="76"/>
    </row>
    <row r="46" spans="1:97" ht="28" x14ac:dyDescent="0.15">
      <c r="A46" s="81" t="s">
        <v>103</v>
      </c>
      <c r="B46" s="1" t="s">
        <v>6</v>
      </c>
      <c r="C46" s="1">
        <v>1</v>
      </c>
      <c r="D46" s="1">
        <v>35</v>
      </c>
      <c r="E46" s="1">
        <v>30</v>
      </c>
      <c r="F46" s="1">
        <v>35</v>
      </c>
      <c r="G46" s="3">
        <v>50</v>
      </c>
      <c r="H46" s="1" t="s">
        <v>6</v>
      </c>
      <c r="J46" s="1">
        <v>1</v>
      </c>
      <c r="K46" s="24">
        <v>2</v>
      </c>
      <c r="L46" s="1">
        <v>3</v>
      </c>
      <c r="M46" s="1">
        <v>3</v>
      </c>
      <c r="N46" s="1">
        <v>3</v>
      </c>
      <c r="O46" s="33"/>
      <c r="P46" s="20">
        <v>1</v>
      </c>
      <c r="T46" s="33"/>
      <c r="U46" s="17">
        <f t="shared" si="8"/>
        <v>3</v>
      </c>
      <c r="V46" s="17">
        <f t="shared" si="8"/>
        <v>3</v>
      </c>
      <c r="W46" s="17">
        <f t="shared" si="8"/>
        <v>3</v>
      </c>
      <c r="X46" s="17">
        <f t="shared" si="8"/>
        <v>3</v>
      </c>
      <c r="Y46" s="32">
        <f t="shared" si="8"/>
        <v>0</v>
      </c>
      <c r="Z46" s="24">
        <v>10</v>
      </c>
      <c r="AA46" s="1">
        <v>6</v>
      </c>
      <c r="AB46" s="1">
        <v>3</v>
      </c>
      <c r="AC46" s="1">
        <v>6</v>
      </c>
      <c r="AD46" s="86">
        <v>6</v>
      </c>
      <c r="AE46" s="24"/>
      <c r="AJ46" s="24">
        <v>8</v>
      </c>
      <c r="AK46" s="1">
        <v>6</v>
      </c>
      <c r="AL46" s="1">
        <v>7</v>
      </c>
      <c r="AM46" s="1">
        <v>6</v>
      </c>
      <c r="AN46" s="86">
        <v>6</v>
      </c>
      <c r="AO46" s="24"/>
      <c r="AT46" s="17">
        <f t="shared" si="9"/>
        <v>18</v>
      </c>
      <c r="AU46" s="17">
        <f t="shared" si="9"/>
        <v>12</v>
      </c>
      <c r="AV46" s="17">
        <f t="shared" si="9"/>
        <v>10</v>
      </c>
      <c r="AW46" s="17">
        <f t="shared" si="9"/>
        <v>12</v>
      </c>
      <c r="AX46" s="18">
        <f t="shared" si="9"/>
        <v>12</v>
      </c>
      <c r="AY46" s="1">
        <v>5</v>
      </c>
      <c r="AZ46" s="86">
        <v>5</v>
      </c>
      <c r="BC46" s="24"/>
      <c r="BH46" s="24"/>
      <c r="BM46" s="17">
        <f t="shared" si="10"/>
        <v>0</v>
      </c>
      <c r="BN46" s="17">
        <f t="shared" si="10"/>
        <v>0</v>
      </c>
      <c r="BO46" s="17">
        <f t="shared" si="10"/>
        <v>0</v>
      </c>
      <c r="BP46" s="17">
        <f t="shared" si="10"/>
        <v>0</v>
      </c>
      <c r="BQ46" s="19">
        <f t="shared" si="10"/>
        <v>0</v>
      </c>
      <c r="BR46" s="24"/>
      <c r="BS46" s="1">
        <v>2</v>
      </c>
      <c r="BT46" s="1">
        <v>4</v>
      </c>
      <c r="BU46" s="1">
        <v>4</v>
      </c>
      <c r="BV46" s="58">
        <v>4</v>
      </c>
      <c r="CB46" s="17">
        <f t="shared" si="11"/>
        <v>0</v>
      </c>
      <c r="CC46" s="17">
        <f t="shared" si="11"/>
        <v>2</v>
      </c>
      <c r="CD46" s="17">
        <f t="shared" si="11"/>
        <v>4</v>
      </c>
      <c r="CE46" s="17">
        <f t="shared" si="11"/>
        <v>4</v>
      </c>
      <c r="CF46" s="19">
        <f t="shared" si="11"/>
        <v>4</v>
      </c>
      <c r="CG46" s="17">
        <f t="shared" si="12"/>
        <v>18</v>
      </c>
      <c r="CH46" s="17">
        <f t="shared" si="12"/>
        <v>14</v>
      </c>
      <c r="CI46" s="17">
        <f t="shared" si="12"/>
        <v>14</v>
      </c>
      <c r="CJ46" s="17">
        <f t="shared" si="12"/>
        <v>16</v>
      </c>
      <c r="CK46" s="67">
        <f t="shared" si="12"/>
        <v>16</v>
      </c>
      <c r="CL46" s="76"/>
    </row>
    <row r="47" spans="1:97" ht="14" x14ac:dyDescent="0.15">
      <c r="A47" s="23" t="s">
        <v>102</v>
      </c>
      <c r="B47" s="1" t="s">
        <v>6</v>
      </c>
      <c r="C47" s="1">
        <v>1</v>
      </c>
      <c r="D47" s="1">
        <v>0</v>
      </c>
      <c r="G47" s="1"/>
      <c r="H47" s="1" t="s">
        <v>6</v>
      </c>
      <c r="K47" s="22"/>
      <c r="O47" s="33"/>
      <c r="P47" s="26">
        <v>0</v>
      </c>
      <c r="T47" s="33"/>
      <c r="U47" s="17">
        <f t="shared" si="8"/>
        <v>0</v>
      </c>
      <c r="V47" s="17">
        <f t="shared" si="8"/>
        <v>0</v>
      </c>
      <c r="W47" s="17">
        <f t="shared" si="8"/>
        <v>0</v>
      </c>
      <c r="X47" s="17">
        <f t="shared" si="8"/>
        <v>0</v>
      </c>
      <c r="Y47" s="32">
        <f t="shared" si="8"/>
        <v>0</v>
      </c>
      <c r="Z47" s="22"/>
      <c r="AE47" s="22"/>
      <c r="AJ47" s="22"/>
      <c r="AO47" s="22"/>
      <c r="AT47" s="17">
        <f t="shared" si="9"/>
        <v>0</v>
      </c>
      <c r="AU47" s="17">
        <f t="shared" si="9"/>
        <v>0</v>
      </c>
      <c r="AV47" s="17">
        <f t="shared" si="9"/>
        <v>0</v>
      </c>
      <c r="AW47" s="17">
        <f t="shared" si="9"/>
        <v>0</v>
      </c>
      <c r="AX47" s="18">
        <f t="shared" si="9"/>
        <v>0</v>
      </c>
      <c r="BC47" s="22"/>
      <c r="BH47" s="22"/>
      <c r="BM47" s="17">
        <f t="shared" si="10"/>
        <v>0</v>
      </c>
      <c r="BN47" s="17">
        <f t="shared" si="10"/>
        <v>0</v>
      </c>
      <c r="BO47" s="17">
        <f t="shared" si="10"/>
        <v>0</v>
      </c>
      <c r="BP47" s="17">
        <f t="shared" si="10"/>
        <v>0</v>
      </c>
      <c r="BQ47" s="19">
        <f t="shared" si="10"/>
        <v>0</v>
      </c>
      <c r="BR47" s="22"/>
      <c r="BW47" s="22"/>
      <c r="CB47" s="17">
        <f t="shared" si="11"/>
        <v>0</v>
      </c>
      <c r="CC47" s="17">
        <f t="shared" si="11"/>
        <v>0</v>
      </c>
      <c r="CD47" s="17">
        <f t="shared" si="11"/>
        <v>0</v>
      </c>
      <c r="CE47" s="17">
        <f t="shared" si="11"/>
        <v>0</v>
      </c>
      <c r="CF47" s="19">
        <f t="shared" si="11"/>
        <v>0</v>
      </c>
      <c r="CG47" s="17">
        <f t="shared" si="12"/>
        <v>0</v>
      </c>
      <c r="CH47" s="17">
        <f t="shared" si="12"/>
        <v>0</v>
      </c>
      <c r="CI47" s="17">
        <f t="shared" si="12"/>
        <v>0</v>
      </c>
      <c r="CJ47" s="17">
        <f t="shared" si="12"/>
        <v>0</v>
      </c>
      <c r="CK47" s="67">
        <f t="shared" si="12"/>
        <v>0</v>
      </c>
      <c r="CL47" s="76"/>
    </row>
    <row r="48" spans="1:97" ht="15" thickBot="1" x14ac:dyDescent="0.2">
      <c r="A48" s="25" t="s">
        <v>104</v>
      </c>
      <c r="B48" s="1" t="s">
        <v>6</v>
      </c>
      <c r="C48" s="1" t="s">
        <v>6</v>
      </c>
      <c r="D48" s="1">
        <v>0</v>
      </c>
      <c r="E48" s="1">
        <v>5</v>
      </c>
      <c r="F48" s="1">
        <v>5</v>
      </c>
      <c r="G48" s="3">
        <v>5</v>
      </c>
      <c r="H48" s="1">
        <v>1</v>
      </c>
      <c r="I48" s="1">
        <v>1</v>
      </c>
      <c r="J48" s="1">
        <v>1</v>
      </c>
      <c r="K48" s="24">
        <v>1</v>
      </c>
      <c r="L48" s="1">
        <v>1</v>
      </c>
      <c r="M48" s="1">
        <v>1</v>
      </c>
      <c r="N48" s="1">
        <v>1</v>
      </c>
      <c r="O48" s="33">
        <v>1</v>
      </c>
      <c r="P48" s="20">
        <v>3</v>
      </c>
      <c r="Q48" s="1">
        <v>4</v>
      </c>
      <c r="R48" s="1">
        <v>3</v>
      </c>
      <c r="S48" s="1">
        <v>3</v>
      </c>
      <c r="T48" s="33">
        <v>3</v>
      </c>
      <c r="U48" s="17">
        <f t="shared" si="8"/>
        <v>4</v>
      </c>
      <c r="V48" s="17">
        <f t="shared" si="8"/>
        <v>5</v>
      </c>
      <c r="W48" s="17">
        <f t="shared" si="8"/>
        <v>4</v>
      </c>
      <c r="X48" s="17">
        <f t="shared" si="8"/>
        <v>4</v>
      </c>
      <c r="Y48" s="32">
        <f t="shared" si="8"/>
        <v>4</v>
      </c>
      <c r="Z48" s="24"/>
      <c r="AE48" s="24"/>
      <c r="AJ48" s="24">
        <v>8</v>
      </c>
      <c r="AK48" s="1">
        <v>36</v>
      </c>
      <c r="AL48" s="1">
        <v>23</v>
      </c>
      <c r="AO48" s="24"/>
      <c r="AT48" s="17">
        <f t="shared" si="9"/>
        <v>8</v>
      </c>
      <c r="AU48" s="17">
        <f t="shared" si="9"/>
        <v>36</v>
      </c>
      <c r="AV48" s="17">
        <f t="shared" si="9"/>
        <v>23</v>
      </c>
      <c r="AW48" s="17">
        <f t="shared" si="9"/>
        <v>0</v>
      </c>
      <c r="AX48" s="18">
        <f t="shared" si="9"/>
        <v>0</v>
      </c>
      <c r="AY48" s="1">
        <v>15</v>
      </c>
      <c r="AZ48" s="3">
        <v>103</v>
      </c>
      <c r="BA48" s="1">
        <v>8</v>
      </c>
      <c r="BB48" s="3">
        <v>15</v>
      </c>
      <c r="BC48" s="24"/>
      <c r="BF48" s="1">
        <v>8</v>
      </c>
      <c r="BG48" s="2">
        <v>13</v>
      </c>
      <c r="BH48" s="24"/>
      <c r="BM48" s="17">
        <f t="shared" si="10"/>
        <v>0</v>
      </c>
      <c r="BN48" s="17">
        <f t="shared" si="10"/>
        <v>0</v>
      </c>
      <c r="BO48" s="17">
        <f t="shared" si="10"/>
        <v>0</v>
      </c>
      <c r="BP48" s="17">
        <f t="shared" si="10"/>
        <v>8</v>
      </c>
      <c r="BQ48" s="19">
        <f t="shared" si="10"/>
        <v>13</v>
      </c>
      <c r="BR48" s="24"/>
      <c r="BV48" s="2">
        <v>3</v>
      </c>
      <c r="CB48" s="17">
        <f t="shared" si="11"/>
        <v>0</v>
      </c>
      <c r="CC48" s="17">
        <f t="shared" si="11"/>
        <v>0</v>
      </c>
      <c r="CD48" s="17">
        <f t="shared" si="11"/>
        <v>0</v>
      </c>
      <c r="CE48" s="17">
        <f t="shared" si="11"/>
        <v>0</v>
      </c>
      <c r="CF48" s="19">
        <f t="shared" si="11"/>
        <v>3</v>
      </c>
      <c r="CG48" s="17">
        <f t="shared" si="12"/>
        <v>8</v>
      </c>
      <c r="CH48" s="17">
        <f t="shared" si="12"/>
        <v>36</v>
      </c>
      <c r="CI48" s="17">
        <f t="shared" si="12"/>
        <v>23</v>
      </c>
      <c r="CJ48" s="17">
        <f t="shared" si="12"/>
        <v>8</v>
      </c>
      <c r="CK48" s="67">
        <f t="shared" si="12"/>
        <v>16</v>
      </c>
      <c r="CL48" s="80" t="s">
        <v>155</v>
      </c>
      <c r="CM48" s="71"/>
      <c r="CN48" s="59"/>
      <c r="CO48" s="59"/>
      <c r="CP48" s="59"/>
      <c r="CQ48" s="59"/>
      <c r="CR48" s="59"/>
      <c r="CS48" s="60"/>
    </row>
    <row r="49" spans="1:90" s="51" customFormat="1" ht="15" thickBot="1" x14ac:dyDescent="0.2">
      <c r="A49" s="90" t="s">
        <v>105</v>
      </c>
      <c r="B49" s="51" t="s">
        <v>6</v>
      </c>
      <c r="C49" s="51" t="s">
        <v>6</v>
      </c>
      <c r="D49" s="51">
        <v>25</v>
      </c>
      <c r="E49" s="51">
        <v>30</v>
      </c>
      <c r="F49" s="51">
        <v>30</v>
      </c>
      <c r="G49" s="52">
        <v>30</v>
      </c>
      <c r="H49" s="51" t="s">
        <v>6</v>
      </c>
      <c r="J49" s="51">
        <v>1</v>
      </c>
      <c r="K49" s="91">
        <v>4</v>
      </c>
      <c r="L49" s="51">
        <v>5</v>
      </c>
      <c r="M49" s="51">
        <v>6</v>
      </c>
      <c r="N49" s="51">
        <v>6</v>
      </c>
      <c r="O49" s="88"/>
      <c r="P49" s="87">
        <v>3</v>
      </c>
      <c r="Q49" s="51">
        <v>2</v>
      </c>
      <c r="R49" s="51">
        <v>3</v>
      </c>
      <c r="S49" s="51">
        <v>3</v>
      </c>
      <c r="T49" s="88"/>
      <c r="U49" s="17">
        <f t="shared" si="8"/>
        <v>7</v>
      </c>
      <c r="V49" s="17">
        <f t="shared" si="8"/>
        <v>7</v>
      </c>
      <c r="W49" s="17">
        <f t="shared" si="8"/>
        <v>9</v>
      </c>
      <c r="X49" s="17">
        <f t="shared" si="8"/>
        <v>9</v>
      </c>
      <c r="Y49" s="32">
        <f t="shared" si="8"/>
        <v>0</v>
      </c>
      <c r="Z49" s="91"/>
      <c r="AD49" s="52"/>
      <c r="AE49" s="91"/>
      <c r="AI49" s="52"/>
      <c r="AJ49" s="91">
        <v>49</v>
      </c>
      <c r="AK49" s="51">
        <v>59</v>
      </c>
      <c r="AL49" s="51">
        <v>62</v>
      </c>
      <c r="AM49" s="51">
        <v>60</v>
      </c>
      <c r="AN49" s="92">
        <v>60</v>
      </c>
      <c r="AO49" s="91"/>
      <c r="AS49" s="52"/>
      <c r="AT49" s="17">
        <f t="shared" si="9"/>
        <v>49</v>
      </c>
      <c r="AU49" s="17">
        <f t="shared" si="9"/>
        <v>59</v>
      </c>
      <c r="AV49" s="17">
        <f t="shared" si="9"/>
        <v>62</v>
      </c>
      <c r="AW49" s="17">
        <f t="shared" si="9"/>
        <v>60</v>
      </c>
      <c r="AX49" s="18">
        <f t="shared" si="9"/>
        <v>60</v>
      </c>
      <c r="AY49" s="51">
        <v>20</v>
      </c>
      <c r="AZ49" s="92">
        <v>20</v>
      </c>
      <c r="BB49" s="52"/>
      <c r="BC49" s="91">
        <v>36</v>
      </c>
      <c r="BD49" s="51">
        <v>32</v>
      </c>
      <c r="BE49" s="51">
        <v>49</v>
      </c>
      <c r="BF49" s="51">
        <v>19</v>
      </c>
      <c r="BG49" s="93">
        <v>19</v>
      </c>
      <c r="BH49" s="91"/>
      <c r="BL49" s="53"/>
      <c r="BM49" s="17">
        <f t="shared" si="10"/>
        <v>36</v>
      </c>
      <c r="BN49" s="17">
        <f t="shared" si="10"/>
        <v>32</v>
      </c>
      <c r="BO49" s="17">
        <f t="shared" si="10"/>
        <v>49</v>
      </c>
      <c r="BP49" s="17">
        <f t="shared" si="10"/>
        <v>19</v>
      </c>
      <c r="BQ49" s="19">
        <f t="shared" si="10"/>
        <v>19</v>
      </c>
      <c r="BR49" s="91">
        <v>2</v>
      </c>
      <c r="BS49" s="51">
        <v>2</v>
      </c>
      <c r="BT49" s="51">
        <v>3</v>
      </c>
      <c r="BU49" s="51">
        <v>3</v>
      </c>
      <c r="BV49" s="93">
        <v>3</v>
      </c>
      <c r="BY49" s="51">
        <v>1</v>
      </c>
      <c r="BZ49" s="51">
        <v>1</v>
      </c>
      <c r="CA49" s="53"/>
      <c r="CB49" s="17">
        <f t="shared" si="11"/>
        <v>2</v>
      </c>
      <c r="CC49" s="17">
        <f t="shared" si="11"/>
        <v>2</v>
      </c>
      <c r="CD49" s="17">
        <f t="shared" si="11"/>
        <v>4</v>
      </c>
      <c r="CE49" s="17">
        <f t="shared" si="11"/>
        <v>4</v>
      </c>
      <c r="CF49" s="19">
        <f t="shared" si="11"/>
        <v>3</v>
      </c>
      <c r="CG49" s="17">
        <f t="shared" si="12"/>
        <v>87</v>
      </c>
      <c r="CH49" s="17">
        <f t="shared" si="12"/>
        <v>93</v>
      </c>
      <c r="CI49" s="17">
        <f t="shared" si="12"/>
        <v>115</v>
      </c>
      <c r="CJ49" s="17">
        <f t="shared" si="12"/>
        <v>83</v>
      </c>
      <c r="CK49" s="67">
        <f t="shared" si="12"/>
        <v>82</v>
      </c>
      <c r="CL49" s="89"/>
    </row>
    <row r="50" spans="1:90" s="143" customFormat="1" ht="14" x14ac:dyDescent="0.15">
      <c r="A50" s="154" t="s">
        <v>188</v>
      </c>
      <c r="D50" s="143">
        <f t="shared" ref="D50:F50" si="13">COUNT(D4:D49)</f>
        <v>44</v>
      </c>
      <c r="E50" s="143">
        <f t="shared" si="13"/>
        <v>29</v>
      </c>
      <c r="F50" s="143">
        <f t="shared" si="13"/>
        <v>35</v>
      </c>
      <c r="G50" s="96">
        <f>COUNT(G4:G49)</f>
        <v>36</v>
      </c>
      <c r="K50" s="146"/>
      <c r="P50" s="146"/>
      <c r="S50" s="150"/>
      <c r="U50" s="148"/>
      <c r="V50" s="149"/>
      <c r="W50" s="149"/>
      <c r="X50" s="145"/>
      <c r="Y50" s="145"/>
      <c r="Z50" s="155"/>
      <c r="AE50" s="146"/>
      <c r="AJ50" s="146"/>
      <c r="AO50" s="146"/>
      <c r="AR50" s="150"/>
      <c r="AT50" s="148"/>
      <c r="AU50" s="149"/>
      <c r="AV50" s="145"/>
      <c r="AW50" s="145"/>
      <c r="AX50" s="147"/>
      <c r="BC50" s="146"/>
      <c r="BH50" s="146"/>
      <c r="BK50" s="150"/>
      <c r="BM50" s="148"/>
      <c r="BN50" s="149"/>
      <c r="BO50" s="145"/>
      <c r="BP50" s="145"/>
      <c r="BQ50" s="147"/>
      <c r="BR50" s="156"/>
      <c r="BZ50" s="150"/>
      <c r="CB50" s="148"/>
      <c r="CC50" s="149"/>
      <c r="CD50" s="145"/>
      <c r="CE50" s="149"/>
      <c r="CF50" s="147"/>
      <c r="CG50" s="149"/>
      <c r="CH50" s="149"/>
      <c r="CI50" s="145"/>
      <c r="CJ50" s="145"/>
      <c r="CK50" s="109">
        <f>COUNT(CK4:CK49)</f>
        <v>46</v>
      </c>
      <c r="CL50" s="157"/>
    </row>
    <row r="51" spans="1:90" x14ac:dyDescent="0.15">
      <c r="G51" s="1"/>
      <c r="AD51" s="1"/>
      <c r="AI51" s="1"/>
      <c r="AN51" s="1"/>
      <c r="AS51" s="1"/>
      <c r="AZ51" s="1"/>
      <c r="BB51" s="1"/>
      <c r="BG51" s="1"/>
      <c r="BL51" s="1"/>
      <c r="BQ51" s="17"/>
      <c r="BV51" s="1"/>
      <c r="CA51" s="1"/>
      <c r="CF51" s="17"/>
    </row>
    <row r="52" spans="1:90" x14ac:dyDescent="0.15">
      <c r="G52" s="1"/>
      <c r="AD52" s="1"/>
      <c r="AI52" s="1"/>
      <c r="AN52" s="1"/>
      <c r="AS52" s="1"/>
      <c r="AZ52" s="1"/>
      <c r="BB52" s="1"/>
      <c r="BG52" s="1"/>
      <c r="BL52" s="1"/>
      <c r="BQ52" s="17"/>
      <c r="BV52" s="1"/>
      <c r="CA52" s="1"/>
      <c r="CF52" s="17"/>
    </row>
    <row r="53" spans="1:90" ht="14" x14ac:dyDescent="0.15">
      <c r="A53" s="25" t="s">
        <v>183</v>
      </c>
      <c r="G53" s="1"/>
      <c r="AD53" s="1"/>
      <c r="AI53" s="1"/>
      <c r="AN53" s="1"/>
      <c r="AS53" s="1"/>
      <c r="AZ53" s="1"/>
      <c r="BB53" s="1"/>
      <c r="BG53" s="1"/>
      <c r="BL53" s="1"/>
      <c r="BQ53" s="17"/>
      <c r="BV53" s="1"/>
      <c r="CA53" s="1"/>
      <c r="CF53" s="17"/>
    </row>
    <row r="54" spans="1:90" ht="14" x14ac:dyDescent="0.15">
      <c r="A54" s="81" t="s">
        <v>185</v>
      </c>
      <c r="G54" s="1"/>
      <c r="AD54" s="1"/>
      <c r="AI54" s="1"/>
      <c r="AN54" s="1"/>
      <c r="AS54" s="1"/>
      <c r="AZ54" s="1"/>
      <c r="BB54" s="1"/>
      <c r="BG54" s="1"/>
      <c r="BL54" s="1"/>
      <c r="BQ54" s="17"/>
      <c r="BV54" s="1"/>
      <c r="CA54" s="1"/>
      <c r="CF54" s="17"/>
    </row>
    <row r="55" spans="1:90" ht="14" x14ac:dyDescent="0.15">
      <c r="A55" s="83" t="s">
        <v>184</v>
      </c>
      <c r="G55" s="1"/>
      <c r="AD55" s="1"/>
      <c r="AI55" s="1"/>
      <c r="AN55" s="1"/>
      <c r="AS55" s="1"/>
      <c r="AZ55" s="1"/>
      <c r="BB55" s="1"/>
      <c r="BG55" s="1"/>
      <c r="BL55" s="1"/>
      <c r="BQ55" s="17"/>
      <c r="BV55" s="1"/>
      <c r="CA55" s="1"/>
      <c r="CF55" s="17"/>
    </row>
    <row r="56" spans="1:90" x14ac:dyDescent="0.15">
      <c r="G56" s="1"/>
      <c r="AD56" s="1"/>
      <c r="AI56" s="1"/>
      <c r="AN56" s="1"/>
      <c r="AS56" s="1"/>
      <c r="AZ56" s="1"/>
      <c r="BB56" s="1"/>
      <c r="BG56" s="1"/>
      <c r="BL56" s="1"/>
      <c r="BQ56" s="17"/>
      <c r="BV56" s="1"/>
      <c r="CA56" s="1"/>
      <c r="CF56" s="17"/>
    </row>
    <row r="57" spans="1:90" x14ac:dyDescent="0.15">
      <c r="G57" s="1"/>
      <c r="AD57" s="1"/>
      <c r="AI57" s="1"/>
      <c r="AN57" s="1"/>
      <c r="AS57" s="1"/>
      <c r="AZ57" s="1"/>
      <c r="BB57" s="1"/>
      <c r="BG57" s="1"/>
      <c r="BL57" s="1"/>
      <c r="BQ57" s="17"/>
      <c r="BV57" s="1"/>
      <c r="CA57" s="1"/>
      <c r="CF57" s="17"/>
    </row>
    <row r="58" spans="1:90" x14ac:dyDescent="0.15">
      <c r="G58" s="1"/>
      <c r="AD58" s="1"/>
      <c r="AI58" s="1"/>
      <c r="AN58" s="1"/>
      <c r="AS58" s="1"/>
      <c r="AZ58" s="1"/>
      <c r="BB58" s="1"/>
      <c r="BG58" s="1"/>
      <c r="BL58" s="1"/>
      <c r="BQ58" s="17"/>
      <c r="BV58" s="1"/>
      <c r="CA58" s="1"/>
      <c r="CF58" s="17"/>
    </row>
    <row r="59" spans="1:90" x14ac:dyDescent="0.15">
      <c r="G59" s="1"/>
      <c r="AD59" s="1"/>
      <c r="AI59" s="1"/>
      <c r="AN59" s="1"/>
      <c r="AS59" s="1"/>
      <c r="AZ59" s="1"/>
      <c r="BB59" s="1"/>
      <c r="BG59" s="1"/>
      <c r="BL59" s="1"/>
      <c r="BQ59" s="17"/>
      <c r="BV59" s="1"/>
      <c r="CA59" s="1"/>
      <c r="CF59" s="17"/>
    </row>
    <row r="60" spans="1:90" x14ac:dyDescent="0.15">
      <c r="G60" s="1"/>
      <c r="AD60" s="1"/>
      <c r="AI60" s="1"/>
      <c r="AN60" s="1"/>
      <c r="AS60" s="1"/>
      <c r="AZ60" s="1"/>
      <c r="BB60" s="1"/>
      <c r="BG60" s="1"/>
      <c r="BL60" s="1"/>
      <c r="BQ60" s="17"/>
      <c r="BV60" s="1"/>
      <c r="CA60" s="1"/>
      <c r="CF60" s="17"/>
    </row>
    <row r="61" spans="1:90" x14ac:dyDescent="0.15">
      <c r="G61" s="1"/>
      <c r="AD61" s="1"/>
      <c r="AI61" s="1"/>
      <c r="AN61" s="1"/>
      <c r="AS61" s="1"/>
      <c r="AZ61" s="1"/>
      <c r="BB61" s="1"/>
      <c r="BG61" s="1"/>
      <c r="BL61" s="1"/>
      <c r="BQ61" s="17"/>
      <c r="BV61" s="1"/>
      <c r="CA61" s="1"/>
      <c r="CF61" s="17"/>
    </row>
    <row r="62" spans="1:90" x14ac:dyDescent="0.15">
      <c r="G62" s="1"/>
      <c r="AD62" s="1"/>
      <c r="AI62" s="1"/>
      <c r="AN62" s="1"/>
      <c r="AS62" s="1"/>
      <c r="AZ62" s="1"/>
      <c r="BB62" s="1"/>
      <c r="BG62" s="1"/>
      <c r="BL62" s="1"/>
      <c r="BQ62" s="17"/>
      <c r="BV62" s="1"/>
      <c r="CA62" s="1"/>
      <c r="CF62" s="17"/>
    </row>
    <row r="63" spans="1:90" x14ac:dyDescent="0.15">
      <c r="G63" s="1"/>
      <c r="AD63" s="1"/>
      <c r="AI63" s="1"/>
      <c r="AN63" s="1"/>
      <c r="AS63" s="1"/>
      <c r="AZ63" s="1"/>
      <c r="BB63" s="1"/>
      <c r="BG63" s="1"/>
      <c r="BL63" s="1"/>
      <c r="BQ63" s="17"/>
      <c r="BV63" s="1"/>
      <c r="CA63" s="1"/>
      <c r="CF63" s="17"/>
    </row>
    <row r="64" spans="1:90" x14ac:dyDescent="0.15">
      <c r="G64" s="1"/>
      <c r="AD64" s="1"/>
      <c r="AI64" s="1"/>
      <c r="AN64" s="1"/>
      <c r="AS64" s="1"/>
      <c r="AZ64" s="1"/>
      <c r="BB64" s="1"/>
      <c r="BG64" s="1"/>
      <c r="BL64" s="1"/>
      <c r="BQ64" s="17"/>
      <c r="BV64" s="1"/>
      <c r="CA64" s="1"/>
      <c r="CF64" s="17"/>
    </row>
    <row r="65" spans="7:84" x14ac:dyDescent="0.15">
      <c r="G65" s="1"/>
      <c r="AD65" s="1"/>
      <c r="AI65" s="1"/>
      <c r="AN65" s="1"/>
      <c r="AS65" s="1"/>
      <c r="AZ65" s="1"/>
      <c r="BB65" s="1"/>
      <c r="BG65" s="1"/>
      <c r="BL65" s="1"/>
      <c r="BQ65" s="17"/>
      <c r="BV65" s="1"/>
      <c r="CA65" s="1"/>
      <c r="CF65" s="17"/>
    </row>
    <row r="66" spans="7:84" x14ac:dyDescent="0.15">
      <c r="G66" s="1"/>
      <c r="AD66" s="1"/>
      <c r="AI66" s="1"/>
      <c r="AN66" s="1"/>
      <c r="AS66" s="1"/>
      <c r="AZ66" s="1"/>
      <c r="BB66" s="1"/>
      <c r="BG66" s="1"/>
      <c r="BL66" s="1"/>
      <c r="BQ66" s="17"/>
      <c r="BV66" s="1"/>
      <c r="CA66" s="1"/>
      <c r="CF66" s="17"/>
    </row>
    <row r="67" spans="7:84" x14ac:dyDescent="0.15">
      <c r="G67" s="1"/>
      <c r="AD67" s="1"/>
      <c r="AI67" s="1"/>
      <c r="AN67" s="1"/>
      <c r="AS67" s="1"/>
      <c r="AZ67" s="1"/>
      <c r="BB67" s="1"/>
      <c r="BG67" s="1"/>
      <c r="BL67" s="1"/>
      <c r="BQ67" s="17"/>
      <c r="BV67" s="1"/>
      <c r="CA67" s="1"/>
      <c r="CF67" s="17"/>
    </row>
    <row r="68" spans="7:84" x14ac:dyDescent="0.15">
      <c r="G68" s="1"/>
      <c r="AD68" s="1"/>
      <c r="AI68" s="1"/>
      <c r="AN68" s="1"/>
      <c r="AS68" s="1"/>
      <c r="AZ68" s="1"/>
      <c r="BB68" s="1"/>
      <c r="BG68" s="1"/>
      <c r="BL68" s="1"/>
      <c r="BQ68" s="17"/>
      <c r="BV68" s="1"/>
      <c r="CA68" s="1"/>
      <c r="CF68" s="17"/>
    </row>
    <row r="69" spans="7:84" x14ac:dyDescent="0.15">
      <c r="G69" s="1"/>
      <c r="AD69" s="1"/>
      <c r="AI69" s="1"/>
      <c r="AN69" s="1"/>
      <c r="AS69" s="1"/>
      <c r="AZ69" s="1"/>
      <c r="BB69" s="1"/>
      <c r="BG69" s="1"/>
      <c r="BL69" s="1"/>
      <c r="BQ69" s="17"/>
      <c r="BV69" s="1"/>
      <c r="CA69" s="1"/>
      <c r="CF69" s="17"/>
    </row>
    <row r="70" spans="7:84" x14ac:dyDescent="0.15">
      <c r="G70" s="1"/>
      <c r="AD70" s="1"/>
      <c r="AI70" s="1"/>
      <c r="AN70" s="1"/>
      <c r="AS70" s="1"/>
      <c r="AZ70" s="1"/>
      <c r="BB70" s="1"/>
      <c r="BG70" s="1"/>
      <c r="BL70" s="1"/>
      <c r="BQ70" s="17"/>
      <c r="BV70" s="1"/>
      <c r="CA70" s="1"/>
      <c r="CF70" s="17"/>
    </row>
    <row r="71" spans="7:84" x14ac:dyDescent="0.15">
      <c r="G71" s="1"/>
      <c r="AD71" s="1"/>
      <c r="AI71" s="1"/>
      <c r="AN71" s="1"/>
      <c r="AS71" s="1"/>
      <c r="AZ71" s="1"/>
      <c r="BB71" s="1"/>
      <c r="BG71" s="1"/>
      <c r="BL71" s="1"/>
      <c r="BQ71" s="17"/>
      <c r="BV71" s="1"/>
      <c r="CA71" s="1"/>
      <c r="CF71" s="17"/>
    </row>
    <row r="72" spans="7:84" x14ac:dyDescent="0.15">
      <c r="G72" s="1"/>
      <c r="AD72" s="1"/>
      <c r="AI72" s="1"/>
      <c r="AN72" s="1"/>
      <c r="AS72" s="1"/>
      <c r="AZ72" s="1"/>
      <c r="BB72" s="1"/>
      <c r="BG72" s="1"/>
      <c r="BL72" s="1"/>
      <c r="BQ72" s="17"/>
      <c r="BV72" s="1"/>
      <c r="CA72" s="1"/>
      <c r="CF72" s="17"/>
    </row>
    <row r="73" spans="7:84" x14ac:dyDescent="0.15">
      <c r="G73" s="1"/>
      <c r="AD73" s="1"/>
      <c r="AI73" s="1"/>
      <c r="AN73" s="1"/>
      <c r="AS73" s="1"/>
      <c r="AZ73" s="1"/>
      <c r="BB73" s="1"/>
      <c r="BG73" s="1"/>
      <c r="BL73" s="1"/>
      <c r="BQ73" s="17"/>
      <c r="BV73" s="1"/>
      <c r="CA73" s="1"/>
      <c r="CF73" s="17"/>
    </row>
    <row r="74" spans="7:84" x14ac:dyDescent="0.15">
      <c r="G74" s="1"/>
      <c r="AD74" s="1"/>
      <c r="AI74" s="1"/>
      <c r="AN74" s="1"/>
      <c r="AS74" s="1"/>
      <c r="AZ74" s="1"/>
      <c r="BB74" s="1"/>
      <c r="BG74" s="1"/>
      <c r="BL74" s="1"/>
      <c r="BQ74" s="17"/>
      <c r="BV74" s="1"/>
      <c r="CA74" s="1"/>
      <c r="CF74" s="17"/>
    </row>
    <row r="75" spans="7:84" x14ac:dyDescent="0.15">
      <c r="G75" s="1"/>
      <c r="AD75" s="1"/>
      <c r="AI75" s="1"/>
      <c r="AN75" s="1"/>
      <c r="AS75" s="1"/>
      <c r="AZ75" s="1"/>
      <c r="BB75" s="1"/>
      <c r="BG75" s="1"/>
      <c r="BL75" s="1"/>
      <c r="BQ75" s="17"/>
      <c r="BV75" s="1"/>
      <c r="CA75" s="1"/>
      <c r="CF75" s="17"/>
    </row>
    <row r="76" spans="7:84" x14ac:dyDescent="0.15">
      <c r="G76" s="1"/>
      <c r="AD76" s="1"/>
      <c r="AI76" s="1"/>
      <c r="AN76" s="1"/>
      <c r="AS76" s="1"/>
      <c r="AZ76" s="1"/>
      <c r="BB76" s="1"/>
      <c r="BG76" s="1"/>
      <c r="BL76" s="1"/>
      <c r="BQ76" s="17"/>
      <c r="BV76" s="1"/>
      <c r="CA76" s="1"/>
      <c r="CF76" s="17"/>
    </row>
    <row r="77" spans="7:84" x14ac:dyDescent="0.15">
      <c r="G77" s="1"/>
      <c r="AD77" s="1"/>
      <c r="AI77" s="1"/>
      <c r="AN77" s="1"/>
      <c r="AS77" s="1"/>
      <c r="AZ77" s="1"/>
      <c r="BB77" s="1"/>
      <c r="BG77" s="1"/>
      <c r="BL77" s="1"/>
      <c r="BQ77" s="17"/>
      <c r="BV77" s="1"/>
      <c r="CA77" s="1"/>
      <c r="CF77" s="17"/>
    </row>
    <row r="78" spans="7:84" x14ac:dyDescent="0.15">
      <c r="G78" s="1"/>
      <c r="AD78" s="1"/>
      <c r="AI78" s="1"/>
      <c r="AN78" s="1"/>
      <c r="AS78" s="1"/>
      <c r="AZ78" s="1"/>
      <c r="BB78" s="1"/>
      <c r="BG78" s="1"/>
      <c r="BL78" s="1"/>
      <c r="BQ78" s="17"/>
      <c r="BV78" s="1"/>
      <c r="CA78" s="1"/>
      <c r="CF78" s="17"/>
    </row>
    <row r="79" spans="7:84" x14ac:dyDescent="0.15">
      <c r="G79" s="1"/>
      <c r="AD79" s="1"/>
      <c r="AI79" s="1"/>
      <c r="AN79" s="1"/>
      <c r="AS79" s="1"/>
      <c r="AZ79" s="1"/>
      <c r="BB79" s="1"/>
      <c r="BG79" s="1"/>
      <c r="BL79" s="1"/>
      <c r="BQ79" s="17"/>
      <c r="BV79" s="1"/>
      <c r="CA79" s="1"/>
      <c r="CF79" s="17"/>
    </row>
    <row r="80" spans="7:84" x14ac:dyDescent="0.15">
      <c r="G80" s="1"/>
      <c r="AD80" s="1"/>
      <c r="AI80" s="1"/>
      <c r="AN80" s="1"/>
      <c r="AS80" s="1"/>
      <c r="AZ80" s="1"/>
      <c r="BB80" s="1"/>
      <c r="BG80" s="1"/>
      <c r="BL80" s="1"/>
      <c r="BQ80" s="17"/>
      <c r="BV80" s="1"/>
      <c r="CA80" s="1"/>
      <c r="CF80" s="17"/>
    </row>
    <row r="81" spans="7:84" x14ac:dyDescent="0.15">
      <c r="G81" s="1"/>
      <c r="AD81" s="1"/>
      <c r="AI81" s="1"/>
      <c r="AN81" s="1"/>
      <c r="AS81" s="1"/>
      <c r="AZ81" s="1"/>
      <c r="BB81" s="1"/>
      <c r="BG81" s="1"/>
      <c r="BL81" s="1"/>
      <c r="BQ81" s="17"/>
      <c r="BV81" s="1"/>
      <c r="CA81" s="1"/>
      <c r="CF81" s="17"/>
    </row>
    <row r="82" spans="7:84" x14ac:dyDescent="0.15">
      <c r="G82" s="1"/>
      <c r="AD82" s="1"/>
      <c r="AI82" s="1"/>
      <c r="AN82" s="1"/>
      <c r="AS82" s="1"/>
      <c r="AZ82" s="1"/>
      <c r="BB82" s="1"/>
      <c r="BG82" s="1"/>
      <c r="BL82" s="1"/>
      <c r="BQ82" s="17"/>
      <c r="BV82" s="1"/>
      <c r="CA82" s="1"/>
      <c r="CF82" s="17"/>
    </row>
    <row r="83" spans="7:84" x14ac:dyDescent="0.15">
      <c r="G83" s="1"/>
      <c r="AD83" s="1"/>
      <c r="AI83" s="1"/>
      <c r="AN83" s="1"/>
      <c r="AS83" s="1"/>
      <c r="AZ83" s="1"/>
      <c r="BB83" s="1"/>
      <c r="BG83" s="1"/>
      <c r="BL83" s="1"/>
      <c r="BQ83" s="17"/>
      <c r="BV83" s="1"/>
      <c r="CA83" s="1"/>
      <c r="CF83" s="17"/>
    </row>
    <row r="84" spans="7:84" x14ac:dyDescent="0.15">
      <c r="G84" s="1"/>
      <c r="AD84" s="1"/>
      <c r="AI84" s="1"/>
      <c r="AN84" s="1"/>
      <c r="AS84" s="1"/>
      <c r="AZ84" s="1"/>
      <c r="BB84" s="1"/>
      <c r="BG84" s="1"/>
      <c r="BL84" s="1"/>
      <c r="BQ84" s="17"/>
      <c r="BV84" s="1"/>
      <c r="CA84" s="1"/>
      <c r="CF84" s="17"/>
    </row>
    <row r="85" spans="7:84" x14ac:dyDescent="0.15">
      <c r="G85" s="1"/>
      <c r="AD85" s="1"/>
      <c r="AI85" s="1"/>
      <c r="AN85" s="1"/>
      <c r="AS85" s="1"/>
      <c r="AZ85" s="1"/>
      <c r="BB85" s="1"/>
      <c r="BG85" s="1"/>
      <c r="BL85" s="1"/>
      <c r="BQ85" s="17"/>
      <c r="BV85" s="1"/>
      <c r="CA85" s="1"/>
      <c r="CF85" s="17"/>
    </row>
    <row r="86" spans="7:84" x14ac:dyDescent="0.15">
      <c r="G86" s="1"/>
      <c r="AD86" s="1"/>
      <c r="AI86" s="1"/>
      <c r="AN86" s="1"/>
      <c r="AS86" s="1"/>
      <c r="AZ86" s="1"/>
      <c r="BB86" s="1"/>
      <c r="BG86" s="1"/>
      <c r="BL86" s="1"/>
      <c r="BQ86" s="17"/>
      <c r="BV86" s="1"/>
      <c r="CA86" s="1"/>
      <c r="CF86" s="17"/>
    </row>
    <row r="87" spans="7:84" x14ac:dyDescent="0.15">
      <c r="G87" s="1"/>
      <c r="AD87" s="1"/>
      <c r="AI87" s="1"/>
      <c r="AN87" s="1"/>
      <c r="AS87" s="1"/>
      <c r="AZ87" s="1"/>
      <c r="BB87" s="1"/>
      <c r="BG87" s="1"/>
      <c r="BL87" s="1"/>
      <c r="BQ87" s="17"/>
      <c r="BV87" s="1"/>
      <c r="CA87" s="1"/>
      <c r="CF87" s="17"/>
    </row>
    <row r="88" spans="7:84" x14ac:dyDescent="0.15">
      <c r="G88" s="1"/>
      <c r="AD88" s="1"/>
      <c r="AI88" s="1"/>
      <c r="AN88" s="1"/>
      <c r="AS88" s="1"/>
      <c r="AZ88" s="1"/>
      <c r="BB88" s="1"/>
      <c r="BG88" s="1"/>
      <c r="BL88" s="1"/>
      <c r="BQ88" s="17"/>
      <c r="BV88" s="1"/>
      <c r="CA88" s="1"/>
      <c r="CF88" s="17"/>
    </row>
    <row r="89" spans="7:84" x14ac:dyDescent="0.15">
      <c r="G89" s="1"/>
      <c r="AD89" s="1"/>
      <c r="AI89" s="1"/>
      <c r="AN89" s="1"/>
      <c r="AS89" s="1"/>
      <c r="AZ89" s="1"/>
      <c r="BB89" s="1"/>
      <c r="BG89" s="1"/>
      <c r="BL89" s="1"/>
      <c r="BQ89" s="17"/>
      <c r="BV89" s="1"/>
      <c r="CA89" s="1"/>
      <c r="CF89" s="17"/>
    </row>
    <row r="90" spans="7:84" x14ac:dyDescent="0.15">
      <c r="G90" s="1"/>
      <c r="AD90" s="1"/>
      <c r="AI90" s="1"/>
      <c r="AN90" s="1"/>
      <c r="AS90" s="1"/>
      <c r="AZ90" s="1"/>
      <c r="BB90" s="1"/>
      <c r="BG90" s="1"/>
      <c r="BL90" s="1"/>
      <c r="BQ90" s="17"/>
      <c r="BV90" s="1"/>
      <c r="CA90" s="1"/>
      <c r="CF90" s="17"/>
    </row>
    <row r="91" spans="7:84" x14ac:dyDescent="0.15">
      <c r="G91" s="1"/>
      <c r="AD91" s="1"/>
      <c r="AI91" s="1"/>
      <c r="AN91" s="1"/>
      <c r="AS91" s="1"/>
      <c r="AZ91" s="1"/>
      <c r="BB91" s="1"/>
      <c r="BG91" s="1"/>
      <c r="BL91" s="1"/>
      <c r="BQ91" s="17"/>
      <c r="BV91" s="1"/>
      <c r="CA91" s="1"/>
      <c r="CF91" s="17"/>
    </row>
    <row r="92" spans="7:84" x14ac:dyDescent="0.15">
      <c r="G92" s="1"/>
      <c r="AD92" s="1"/>
      <c r="AI92" s="1"/>
      <c r="AN92" s="1"/>
      <c r="AS92" s="1"/>
      <c r="AZ92" s="1"/>
      <c r="BB92" s="1"/>
      <c r="BG92" s="1"/>
      <c r="BL92" s="1"/>
      <c r="BQ92" s="17"/>
      <c r="BV92" s="1"/>
      <c r="CA92" s="1"/>
      <c r="CF92" s="17"/>
    </row>
    <row r="93" spans="7:84" x14ac:dyDescent="0.15">
      <c r="G93" s="1"/>
      <c r="AD93" s="1"/>
      <c r="AI93" s="1"/>
      <c r="AN93" s="1"/>
      <c r="AS93" s="1"/>
      <c r="AZ93" s="1"/>
      <c r="BB93" s="1"/>
      <c r="BG93" s="1"/>
      <c r="BL93" s="1"/>
      <c r="BQ93" s="17"/>
      <c r="BV93" s="1"/>
      <c r="CA93" s="1"/>
      <c r="CF93" s="17"/>
    </row>
    <row r="94" spans="7:84" x14ac:dyDescent="0.15">
      <c r="G94" s="1"/>
      <c r="AD94" s="1"/>
      <c r="AI94" s="1"/>
      <c r="AN94" s="1"/>
      <c r="AS94" s="1"/>
      <c r="AZ94" s="1"/>
      <c r="BB94" s="1"/>
      <c r="BG94" s="1"/>
      <c r="BL94" s="1"/>
      <c r="BQ94" s="17"/>
      <c r="BV94" s="1"/>
      <c r="CA94" s="1"/>
      <c r="CF94" s="17"/>
    </row>
    <row r="95" spans="7:84" x14ac:dyDescent="0.15">
      <c r="G95" s="1"/>
      <c r="AD95" s="1"/>
      <c r="AI95" s="1"/>
      <c r="AN95" s="1"/>
      <c r="AS95" s="1"/>
      <c r="AZ95" s="1"/>
      <c r="BB95" s="1"/>
      <c r="BG95" s="1"/>
      <c r="BL95" s="1"/>
      <c r="BQ95" s="17"/>
      <c r="BV95" s="1"/>
      <c r="CA95" s="1"/>
      <c r="CF95" s="17"/>
    </row>
    <row r="96" spans="7:84" x14ac:dyDescent="0.15">
      <c r="G96" s="1"/>
      <c r="AD96" s="1"/>
      <c r="AI96" s="1"/>
      <c r="AN96" s="1"/>
      <c r="AS96" s="1"/>
      <c r="AZ96" s="1"/>
      <c r="BB96" s="1"/>
      <c r="BG96" s="1"/>
      <c r="BL96" s="1"/>
      <c r="BQ96" s="17"/>
      <c r="BV96" s="1"/>
      <c r="CA96" s="1"/>
      <c r="CF96" s="17"/>
    </row>
    <row r="97" spans="7:84" x14ac:dyDescent="0.15">
      <c r="G97" s="1"/>
      <c r="AD97" s="1"/>
      <c r="AI97" s="1"/>
      <c r="AN97" s="1"/>
      <c r="AS97" s="1"/>
      <c r="AZ97" s="1"/>
      <c r="BB97" s="1"/>
      <c r="BG97" s="1"/>
      <c r="BL97" s="1"/>
      <c r="BQ97" s="17"/>
      <c r="BV97" s="1"/>
      <c r="CA97" s="1"/>
      <c r="CF97" s="17"/>
    </row>
    <row r="98" spans="7:84" x14ac:dyDescent="0.15">
      <c r="G98" s="1"/>
      <c r="AD98" s="1"/>
      <c r="AI98" s="1"/>
      <c r="AN98" s="1"/>
      <c r="AS98" s="1"/>
      <c r="AZ98" s="1"/>
      <c r="BB98" s="1"/>
      <c r="BG98" s="1"/>
      <c r="BL98" s="1"/>
      <c r="BQ98" s="17"/>
      <c r="BV98" s="1"/>
      <c r="CA98" s="1"/>
      <c r="CF98" s="17"/>
    </row>
    <row r="99" spans="7:84" x14ac:dyDescent="0.15">
      <c r="G99" s="1"/>
      <c r="AD99" s="1"/>
      <c r="AI99" s="1"/>
      <c r="AN99" s="1"/>
      <c r="AS99" s="1"/>
      <c r="AZ99" s="1"/>
      <c r="BB99" s="1"/>
      <c r="BG99" s="1"/>
      <c r="BL99" s="1"/>
      <c r="BQ99" s="17"/>
      <c r="BV99" s="1"/>
      <c r="CA99" s="1"/>
      <c r="CF99" s="17"/>
    </row>
    <row r="100" spans="7:84" x14ac:dyDescent="0.15">
      <c r="G100" s="1"/>
      <c r="AD100" s="1"/>
      <c r="AI100" s="1"/>
      <c r="AN100" s="1"/>
      <c r="AS100" s="1"/>
      <c r="AZ100" s="1"/>
      <c r="BB100" s="1"/>
      <c r="BG100" s="1"/>
      <c r="BL100" s="1"/>
      <c r="BQ100" s="17"/>
      <c r="BV100" s="1"/>
      <c r="CA100" s="1"/>
      <c r="CF100" s="17"/>
    </row>
    <row r="101" spans="7:84" x14ac:dyDescent="0.15">
      <c r="G101" s="1"/>
      <c r="AD101" s="1"/>
      <c r="AI101" s="1"/>
      <c r="AN101" s="1"/>
      <c r="AS101" s="1"/>
      <c r="AZ101" s="1"/>
      <c r="BB101" s="1"/>
      <c r="BG101" s="1"/>
      <c r="BL101" s="1"/>
      <c r="BQ101" s="17"/>
      <c r="BV101" s="1"/>
      <c r="CA101" s="1"/>
      <c r="CF101" s="17"/>
    </row>
    <row r="102" spans="7:84" x14ac:dyDescent="0.15">
      <c r="G102" s="1"/>
      <c r="AD102" s="1"/>
      <c r="AI102" s="1"/>
      <c r="AN102" s="1"/>
      <c r="AS102" s="1"/>
      <c r="AZ102" s="1"/>
      <c r="BB102" s="1"/>
      <c r="BG102" s="1"/>
      <c r="BL102" s="1"/>
      <c r="BQ102" s="17"/>
      <c r="BV102" s="1"/>
      <c r="CA102" s="1"/>
      <c r="CF102" s="17"/>
    </row>
    <row r="103" spans="7:84" x14ac:dyDescent="0.15">
      <c r="G103" s="1"/>
      <c r="AD103" s="1"/>
      <c r="AI103" s="1"/>
      <c r="AN103" s="1"/>
      <c r="AS103" s="1"/>
      <c r="AZ103" s="1"/>
      <c r="BB103" s="1"/>
      <c r="BG103" s="1"/>
      <c r="BL103" s="1"/>
      <c r="BQ103" s="17"/>
      <c r="BV103" s="1"/>
      <c r="CA103" s="1"/>
      <c r="CF103" s="17"/>
    </row>
    <row r="104" spans="7:84" x14ac:dyDescent="0.15">
      <c r="G104" s="1"/>
      <c r="AD104" s="1"/>
      <c r="AI104" s="1"/>
      <c r="AN104" s="1"/>
      <c r="AS104" s="1"/>
      <c r="AZ104" s="1"/>
      <c r="BB104" s="1"/>
      <c r="BG104" s="1"/>
      <c r="BL104" s="1"/>
      <c r="BQ104" s="17"/>
      <c r="BV104" s="1"/>
      <c r="CA104" s="1"/>
      <c r="CF104" s="17"/>
    </row>
    <row r="105" spans="7:84" x14ac:dyDescent="0.15">
      <c r="G105" s="1"/>
      <c r="AD105" s="1"/>
      <c r="AI105" s="1"/>
      <c r="AN105" s="1"/>
      <c r="AS105" s="1"/>
      <c r="AZ105" s="1"/>
      <c r="BB105" s="1"/>
      <c r="BG105" s="1"/>
      <c r="BL105" s="1"/>
      <c r="BQ105" s="17"/>
      <c r="BV105" s="1"/>
      <c r="CA105" s="1"/>
      <c r="CF105" s="17"/>
    </row>
    <row r="106" spans="7:84" x14ac:dyDescent="0.15">
      <c r="G106" s="1"/>
      <c r="AD106" s="1"/>
      <c r="AI106" s="1"/>
      <c r="AN106" s="1"/>
      <c r="AS106" s="1"/>
      <c r="AZ106" s="1"/>
      <c r="BB106" s="1"/>
      <c r="BG106" s="1"/>
      <c r="BL106" s="1"/>
      <c r="BQ106" s="17"/>
      <c r="BV106" s="1"/>
      <c r="CA106" s="1"/>
      <c r="CF106" s="17"/>
    </row>
    <row r="107" spans="7:84" x14ac:dyDescent="0.15">
      <c r="G107" s="1"/>
      <c r="AD107" s="1"/>
      <c r="AI107" s="1"/>
      <c r="AN107" s="1"/>
      <c r="AS107" s="1"/>
      <c r="AZ107" s="1"/>
      <c r="BB107" s="1"/>
      <c r="BG107" s="1"/>
      <c r="BL107" s="1"/>
      <c r="BQ107" s="17"/>
      <c r="BV107" s="1"/>
      <c r="CA107" s="1"/>
      <c r="CF107" s="17"/>
    </row>
    <row r="108" spans="7:84" x14ac:dyDescent="0.15">
      <c r="G108" s="1"/>
      <c r="AD108" s="1"/>
      <c r="AI108" s="1"/>
      <c r="AN108" s="1"/>
      <c r="AS108" s="1"/>
      <c r="AZ108" s="1"/>
      <c r="BB108" s="1"/>
      <c r="BG108" s="1"/>
      <c r="BL108" s="1"/>
      <c r="BQ108" s="17"/>
      <c r="BV108" s="1"/>
      <c r="CA108" s="1"/>
      <c r="CF108" s="17"/>
    </row>
    <row r="109" spans="7:84" x14ac:dyDescent="0.15">
      <c r="G109" s="1"/>
      <c r="AD109" s="1"/>
      <c r="AI109" s="1"/>
      <c r="AN109" s="1"/>
      <c r="AS109" s="1"/>
      <c r="AZ109" s="1"/>
      <c r="BB109" s="1"/>
      <c r="BG109" s="1"/>
      <c r="BL109" s="1"/>
      <c r="BQ109" s="17"/>
      <c r="BV109" s="1"/>
      <c r="CA109" s="1"/>
      <c r="CF109" s="17"/>
    </row>
    <row r="110" spans="7:84" x14ac:dyDescent="0.15">
      <c r="G110" s="1"/>
      <c r="AD110" s="1"/>
      <c r="AI110" s="1"/>
      <c r="AN110" s="1"/>
      <c r="AS110" s="1"/>
      <c r="AZ110" s="1"/>
      <c r="BB110" s="1"/>
      <c r="BG110" s="1"/>
      <c r="BL110" s="1"/>
      <c r="BQ110" s="17"/>
      <c r="BV110" s="1"/>
      <c r="CA110" s="1"/>
      <c r="CF110" s="17"/>
    </row>
    <row r="111" spans="7:84" x14ac:dyDescent="0.15">
      <c r="G111" s="1"/>
      <c r="AD111" s="1"/>
      <c r="AI111" s="1"/>
      <c r="AN111" s="1"/>
      <c r="AS111" s="1"/>
      <c r="AZ111" s="1"/>
      <c r="BB111" s="1"/>
      <c r="BG111" s="1"/>
      <c r="BL111" s="1"/>
      <c r="BQ111" s="17"/>
      <c r="BV111" s="1"/>
      <c r="CA111" s="1"/>
      <c r="CF111" s="17"/>
    </row>
    <row r="112" spans="7:84" x14ac:dyDescent="0.15">
      <c r="G112" s="1"/>
      <c r="AD112" s="1"/>
      <c r="AI112" s="1"/>
      <c r="AN112" s="1"/>
      <c r="AS112" s="1"/>
      <c r="AZ112" s="1"/>
      <c r="BB112" s="1"/>
      <c r="BG112" s="1"/>
      <c r="BL112" s="1"/>
      <c r="BQ112" s="17"/>
      <c r="BV112" s="1"/>
      <c r="CA112" s="1"/>
      <c r="CF112" s="17"/>
    </row>
    <row r="113" spans="7:84" x14ac:dyDescent="0.15">
      <c r="G113" s="1"/>
      <c r="AD113" s="1"/>
      <c r="AI113" s="1"/>
      <c r="AN113" s="1"/>
      <c r="AS113" s="1"/>
      <c r="AZ113" s="1"/>
      <c r="BB113" s="1"/>
      <c r="BG113" s="1"/>
      <c r="BL113" s="1"/>
      <c r="BQ113" s="17"/>
      <c r="BV113" s="1"/>
      <c r="CA113" s="1"/>
      <c r="CF113" s="17"/>
    </row>
    <row r="114" spans="7:84" x14ac:dyDescent="0.15">
      <c r="G114" s="1"/>
      <c r="AD114" s="1"/>
      <c r="AI114" s="1"/>
      <c r="AN114" s="1"/>
      <c r="AS114" s="1"/>
      <c r="AZ114" s="1"/>
      <c r="BB114" s="1"/>
      <c r="BG114" s="1"/>
      <c r="BL114" s="1"/>
      <c r="BQ114" s="17"/>
      <c r="BV114" s="1"/>
      <c r="CA114" s="1"/>
      <c r="CF114" s="17"/>
    </row>
    <row r="115" spans="7:84" x14ac:dyDescent="0.15">
      <c r="G115" s="1"/>
      <c r="AD115" s="1"/>
      <c r="AI115" s="1"/>
      <c r="AN115" s="1"/>
      <c r="AS115" s="1"/>
      <c r="AZ115" s="1"/>
      <c r="BB115" s="1"/>
      <c r="BG115" s="1"/>
      <c r="BL115" s="1"/>
      <c r="BQ115" s="17"/>
      <c r="BV115" s="1"/>
      <c r="CA115" s="1"/>
      <c r="CF115" s="17"/>
    </row>
    <row r="116" spans="7:84" x14ac:dyDescent="0.15">
      <c r="G116" s="1"/>
      <c r="AD116" s="1"/>
      <c r="AI116" s="1"/>
      <c r="AN116" s="1"/>
      <c r="AS116" s="1"/>
      <c r="AZ116" s="1"/>
      <c r="BB116" s="1"/>
      <c r="BG116" s="1"/>
      <c r="BL116" s="1"/>
      <c r="BQ116" s="17"/>
      <c r="BV116" s="1"/>
      <c r="CA116" s="1"/>
      <c r="CF116" s="17"/>
    </row>
    <row r="117" spans="7:84" x14ac:dyDescent="0.15">
      <c r="G117" s="1"/>
      <c r="AD117" s="1"/>
      <c r="AI117" s="1"/>
      <c r="AN117" s="1"/>
      <c r="AS117" s="1"/>
      <c r="AZ117" s="1"/>
      <c r="BB117" s="1"/>
      <c r="BG117" s="1"/>
      <c r="BL117" s="1"/>
      <c r="BQ117" s="17"/>
      <c r="BV117" s="1"/>
      <c r="CA117" s="1"/>
      <c r="CF117" s="17"/>
    </row>
    <row r="118" spans="7:84" x14ac:dyDescent="0.15">
      <c r="G118" s="1"/>
      <c r="AD118" s="1"/>
      <c r="AI118" s="1"/>
      <c r="AN118" s="1"/>
      <c r="AS118" s="1"/>
      <c r="AZ118" s="1"/>
      <c r="BB118" s="1"/>
      <c r="BG118" s="1"/>
      <c r="BL118" s="1"/>
      <c r="BQ118" s="17"/>
      <c r="BV118" s="1"/>
      <c r="CA118" s="1"/>
      <c r="CF118" s="17"/>
    </row>
    <row r="119" spans="7:84" x14ac:dyDescent="0.15">
      <c r="G119" s="1"/>
      <c r="AD119" s="1"/>
      <c r="AI119" s="1"/>
      <c r="AN119" s="1"/>
      <c r="AS119" s="1"/>
      <c r="AZ119" s="1"/>
      <c r="BB119" s="1"/>
      <c r="BG119" s="1"/>
      <c r="BL119" s="1"/>
      <c r="BQ119" s="17"/>
      <c r="BV119" s="1"/>
      <c r="CA119" s="1"/>
      <c r="CF119" s="17"/>
    </row>
    <row r="120" spans="7:84" x14ac:dyDescent="0.15">
      <c r="G120" s="1"/>
      <c r="AD120" s="1"/>
      <c r="AI120" s="1"/>
      <c r="AN120" s="1"/>
      <c r="AS120" s="1"/>
      <c r="AZ120" s="1"/>
      <c r="BB120" s="1"/>
      <c r="BG120" s="1"/>
      <c r="BL120" s="1"/>
      <c r="BQ120" s="17"/>
      <c r="BV120" s="1"/>
      <c r="CA120" s="1"/>
      <c r="CF120" s="17"/>
    </row>
    <row r="121" spans="7:84" x14ac:dyDescent="0.15">
      <c r="G121" s="1"/>
      <c r="AD121" s="1"/>
      <c r="AI121" s="1"/>
      <c r="AN121" s="1"/>
      <c r="AS121" s="1"/>
      <c r="AZ121" s="1"/>
      <c r="BB121" s="1"/>
      <c r="BG121" s="1"/>
      <c r="BL121" s="1"/>
      <c r="BQ121" s="17"/>
      <c r="BV121" s="1"/>
      <c r="CA121" s="1"/>
      <c r="CF121" s="17"/>
    </row>
    <row r="122" spans="7:84" x14ac:dyDescent="0.15">
      <c r="G122" s="1"/>
      <c r="AD122" s="1"/>
      <c r="AI122" s="1"/>
      <c r="AN122" s="1"/>
      <c r="AS122" s="1"/>
      <c r="AZ122" s="1"/>
      <c r="BB122" s="1"/>
      <c r="BG122" s="1"/>
      <c r="BL122" s="1"/>
      <c r="BQ122" s="17"/>
      <c r="BV122" s="1"/>
      <c r="CA122" s="1"/>
      <c r="CF122" s="17"/>
    </row>
    <row r="123" spans="7:84" x14ac:dyDescent="0.15">
      <c r="G123" s="1"/>
      <c r="AD123" s="1"/>
      <c r="AI123" s="1"/>
      <c r="AN123" s="1"/>
      <c r="AS123" s="1"/>
      <c r="AZ123" s="1"/>
      <c r="BB123" s="1"/>
      <c r="BG123" s="1"/>
      <c r="BL123" s="1"/>
      <c r="BQ123" s="17"/>
      <c r="BV123" s="1"/>
      <c r="CA123" s="1"/>
      <c r="CF123" s="17"/>
    </row>
    <row r="124" spans="7:84" x14ac:dyDescent="0.15">
      <c r="G124" s="1"/>
      <c r="AD124" s="1"/>
      <c r="AI124" s="1"/>
      <c r="AN124" s="1"/>
      <c r="AS124" s="1"/>
      <c r="AZ124" s="1"/>
      <c r="BB124" s="1"/>
      <c r="BG124" s="1"/>
      <c r="BL124" s="1"/>
      <c r="BQ124" s="17"/>
      <c r="BV124" s="1"/>
      <c r="CA124" s="1"/>
      <c r="CF124" s="17"/>
    </row>
    <row r="125" spans="7:84" x14ac:dyDescent="0.15">
      <c r="G125" s="1"/>
      <c r="AD125" s="1"/>
      <c r="AI125" s="1"/>
      <c r="AN125" s="1"/>
      <c r="AS125" s="1"/>
      <c r="AZ125" s="1"/>
      <c r="BB125" s="1"/>
      <c r="BG125" s="1"/>
      <c r="BL125" s="1"/>
      <c r="BQ125" s="17"/>
      <c r="BV125" s="1"/>
      <c r="CA125" s="1"/>
      <c r="CF125" s="17"/>
    </row>
    <row r="126" spans="7:84" x14ac:dyDescent="0.15">
      <c r="G126" s="1"/>
      <c r="AD126" s="1"/>
      <c r="AI126" s="1"/>
      <c r="AN126" s="1"/>
      <c r="AS126" s="1"/>
      <c r="AZ126" s="1"/>
      <c r="BB126" s="1"/>
      <c r="BG126" s="1"/>
      <c r="BL126" s="1"/>
      <c r="BQ126" s="17"/>
      <c r="BV126" s="1"/>
      <c r="CA126" s="1"/>
      <c r="CF126" s="17"/>
    </row>
    <row r="127" spans="7:84" x14ac:dyDescent="0.15">
      <c r="G127" s="1"/>
      <c r="AD127" s="1"/>
      <c r="AI127" s="1"/>
      <c r="AN127" s="1"/>
      <c r="AS127" s="1"/>
      <c r="AZ127" s="1"/>
      <c r="BB127" s="1"/>
      <c r="BG127" s="1"/>
      <c r="BL127" s="1"/>
      <c r="BQ127" s="17"/>
      <c r="BV127" s="1"/>
      <c r="CA127" s="1"/>
      <c r="CF127" s="17"/>
    </row>
    <row r="128" spans="7:84" x14ac:dyDescent="0.15">
      <c r="G128" s="1"/>
      <c r="AD128" s="1"/>
      <c r="AI128" s="1"/>
      <c r="AN128" s="1"/>
      <c r="AS128" s="1"/>
      <c r="AZ128" s="1"/>
      <c r="BB128" s="1"/>
      <c r="BG128" s="1"/>
      <c r="BL128" s="1"/>
      <c r="BQ128" s="17"/>
      <c r="BV128" s="1"/>
      <c r="CA128" s="1"/>
      <c r="CF128" s="17"/>
    </row>
    <row r="129" spans="7:84" x14ac:dyDescent="0.15">
      <c r="G129" s="1"/>
      <c r="AD129" s="1"/>
      <c r="AI129" s="1"/>
      <c r="AN129" s="1"/>
      <c r="AS129" s="1"/>
      <c r="AZ129" s="1"/>
      <c r="BB129" s="1"/>
      <c r="BG129" s="1"/>
      <c r="BL129" s="1"/>
      <c r="BQ129" s="17"/>
      <c r="BV129" s="1"/>
      <c r="CA129" s="1"/>
      <c r="CF129" s="17"/>
    </row>
    <row r="130" spans="7:84" x14ac:dyDescent="0.15">
      <c r="G130" s="1"/>
      <c r="AD130" s="1"/>
      <c r="AI130" s="1"/>
      <c r="AN130" s="1"/>
      <c r="AS130" s="1"/>
      <c r="AZ130" s="1"/>
      <c r="BB130" s="1"/>
      <c r="BG130" s="1"/>
      <c r="BL130" s="1"/>
      <c r="BQ130" s="17"/>
      <c r="BV130" s="1"/>
      <c r="CA130" s="1"/>
      <c r="CF130" s="17"/>
    </row>
    <row r="131" spans="7:84" x14ac:dyDescent="0.15">
      <c r="G131" s="1"/>
      <c r="AD131" s="1"/>
      <c r="AI131" s="1"/>
      <c r="AN131" s="1"/>
      <c r="AS131" s="1"/>
      <c r="AZ131" s="1"/>
      <c r="BB131" s="1"/>
      <c r="BG131" s="1"/>
      <c r="BL131" s="1"/>
      <c r="BQ131" s="17"/>
      <c r="BV131" s="1"/>
      <c r="CA131" s="1"/>
      <c r="CF131" s="17"/>
    </row>
    <row r="132" spans="7:84" x14ac:dyDescent="0.15">
      <c r="G132" s="1"/>
      <c r="AD132" s="1"/>
      <c r="AI132" s="1"/>
      <c r="AN132" s="1"/>
      <c r="AS132" s="1"/>
      <c r="AZ132" s="1"/>
      <c r="BB132" s="1"/>
      <c r="BG132" s="1"/>
      <c r="BL132" s="1"/>
      <c r="BQ132" s="17"/>
      <c r="BV132" s="1"/>
      <c r="CA132" s="1"/>
      <c r="CF132" s="17"/>
    </row>
    <row r="133" spans="7:84" x14ac:dyDescent="0.15">
      <c r="G133" s="1"/>
      <c r="AD133" s="1"/>
      <c r="AI133" s="1"/>
      <c r="AN133" s="1"/>
      <c r="AS133" s="1"/>
      <c r="AZ133" s="1"/>
      <c r="BB133" s="1"/>
      <c r="BG133" s="1"/>
      <c r="BL133" s="1"/>
      <c r="BQ133" s="17"/>
      <c r="BV133" s="1"/>
      <c r="CA133" s="1"/>
      <c r="CF133" s="17"/>
    </row>
    <row r="134" spans="7:84" x14ac:dyDescent="0.15">
      <c r="G134" s="1"/>
      <c r="AD134" s="1"/>
      <c r="AI134" s="1"/>
      <c r="AN134" s="1"/>
      <c r="AS134" s="1"/>
      <c r="AZ134" s="1"/>
      <c r="BB134" s="1"/>
      <c r="BG134" s="1"/>
      <c r="BL134" s="1"/>
      <c r="BQ134" s="17"/>
      <c r="BV134" s="1"/>
      <c r="CA134" s="1"/>
      <c r="CF134" s="17"/>
    </row>
    <row r="135" spans="7:84" x14ac:dyDescent="0.15">
      <c r="G135" s="1"/>
      <c r="AD135" s="1"/>
      <c r="AI135" s="1"/>
      <c r="AN135" s="1"/>
      <c r="AS135" s="1"/>
      <c r="AZ135" s="1"/>
      <c r="BB135" s="1"/>
      <c r="BG135" s="1"/>
      <c r="BL135" s="1"/>
      <c r="BQ135" s="17"/>
      <c r="BV135" s="1"/>
      <c r="CA135" s="1"/>
      <c r="CF135" s="17"/>
    </row>
    <row r="136" spans="7:84" x14ac:dyDescent="0.15">
      <c r="G136" s="1"/>
      <c r="AD136" s="1"/>
      <c r="AI136" s="1"/>
      <c r="AN136" s="1"/>
      <c r="AS136" s="1"/>
      <c r="AZ136" s="1"/>
      <c r="BB136" s="1"/>
      <c r="BG136" s="1"/>
      <c r="BL136" s="1"/>
      <c r="BQ136" s="17"/>
      <c r="BV136" s="1"/>
      <c r="CA136" s="1"/>
      <c r="CF136" s="17"/>
    </row>
    <row r="137" spans="7:84" x14ac:dyDescent="0.15">
      <c r="G137" s="1"/>
      <c r="AD137" s="1"/>
      <c r="AI137" s="1"/>
      <c r="AN137" s="1"/>
      <c r="AS137" s="1"/>
      <c r="AZ137" s="1"/>
      <c r="BB137" s="1"/>
      <c r="BG137" s="1"/>
      <c r="BL137" s="1"/>
      <c r="BQ137" s="17"/>
      <c r="BV137" s="1"/>
      <c r="CA137" s="1"/>
      <c r="CF137" s="17"/>
    </row>
    <row r="138" spans="7:84" x14ac:dyDescent="0.15">
      <c r="G138" s="1"/>
      <c r="AD138" s="1"/>
      <c r="AI138" s="1"/>
      <c r="AN138" s="1"/>
      <c r="AS138" s="1"/>
      <c r="AZ138" s="1"/>
      <c r="BB138" s="1"/>
      <c r="BG138" s="1"/>
      <c r="BL138" s="1"/>
      <c r="BQ138" s="17"/>
      <c r="BV138" s="1"/>
      <c r="CA138" s="1"/>
      <c r="CF138" s="17"/>
    </row>
    <row r="139" spans="7:84" x14ac:dyDescent="0.15">
      <c r="G139" s="1"/>
      <c r="AD139" s="1"/>
      <c r="AI139" s="1"/>
      <c r="AN139" s="1"/>
      <c r="AS139" s="1"/>
      <c r="AZ139" s="1"/>
      <c r="BB139" s="1"/>
      <c r="BG139" s="1"/>
      <c r="BL139" s="1"/>
      <c r="BQ139" s="17"/>
      <c r="BV139" s="1"/>
      <c r="CA139" s="1"/>
      <c r="CF139" s="17"/>
    </row>
    <row r="140" spans="7:84" x14ac:dyDescent="0.15">
      <c r="G140" s="1"/>
      <c r="AD140" s="1"/>
      <c r="AI140" s="1"/>
      <c r="AN140" s="1"/>
      <c r="AS140" s="1"/>
      <c r="AZ140" s="1"/>
      <c r="BB140" s="1"/>
      <c r="BG140" s="1"/>
      <c r="BL140" s="1"/>
      <c r="BQ140" s="17"/>
      <c r="BV140" s="1"/>
      <c r="CA140" s="1"/>
      <c r="CF140" s="17"/>
    </row>
  </sheetData>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FFF8C-4A12-F647-BE45-7B6D246EAF8F}">
  <dimension ref="A1:IC102"/>
  <sheetViews>
    <sheetView zoomScale="120" zoomScaleNormal="120" workbookViewId="0">
      <pane xSplit="1" ySplit="3" topLeftCell="CF4" activePane="bottomRight" state="frozen"/>
      <selection pane="topRight" activeCell="B1" sqref="B1"/>
      <selection pane="bottomLeft" activeCell="A4" sqref="A4"/>
      <selection pane="bottomRight" activeCell="CJ8" sqref="CJ8"/>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3" customWidth="1"/>
    <col min="31" max="34" width="14.6640625" style="1" customWidth="1"/>
    <col min="35" max="35" width="14.6640625" style="3" customWidth="1"/>
    <col min="36" max="39" width="14.6640625" style="1" customWidth="1"/>
    <col min="40" max="40" width="14.6640625" style="3" customWidth="1"/>
    <col min="41" max="44" width="14.6640625" style="1" customWidth="1"/>
    <col min="45" max="45" width="14.6640625" style="3" customWidth="1"/>
    <col min="46" max="49" width="14.6640625" style="17" customWidth="1"/>
    <col min="50" max="50" width="14.6640625" style="144" customWidth="1"/>
    <col min="51" max="51" width="14.6640625" style="1" customWidth="1"/>
    <col min="52" max="52" width="14.6640625" style="3" customWidth="1"/>
    <col min="53" max="53" width="16.33203125" style="1" customWidth="1"/>
    <col min="54" max="54" width="16.33203125" style="3" customWidth="1"/>
    <col min="55" max="55" width="16.33203125" style="1" customWidth="1"/>
    <col min="56" max="58" width="14.6640625" style="1" customWidth="1"/>
    <col min="59" max="59" width="14.6640625" style="2" customWidth="1"/>
    <col min="60" max="63" width="14.6640625" style="1" customWidth="1"/>
    <col min="64" max="64" width="14.6640625" style="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10"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COUNT(B4:B11)</f>
        <v>1</v>
      </c>
      <c r="C2" s="13">
        <f>COUNT(C4:C11)</f>
        <v>2</v>
      </c>
      <c r="D2" s="13">
        <f>SUM(D4:D11)</f>
        <v>525</v>
      </c>
      <c r="E2" s="13">
        <f>SUM(E4:E11)</f>
        <v>480</v>
      </c>
      <c r="F2" s="13">
        <f>SUM(F4:F11)</f>
        <v>435</v>
      </c>
      <c r="G2" s="14">
        <f>SUM(G4:G11)</f>
        <v>450</v>
      </c>
      <c r="H2" s="13">
        <f>COUNT(H4:H11)</f>
        <v>8</v>
      </c>
      <c r="I2" s="13">
        <f>COUNT(I4:I11)</f>
        <v>8</v>
      </c>
      <c r="J2" s="13">
        <f>COUNT(J4:J11)</f>
        <v>8</v>
      </c>
      <c r="K2" s="13">
        <f t="shared" ref="K2:AP2" si="0">SUM(K4:K11)</f>
        <v>63</v>
      </c>
      <c r="L2" s="13">
        <f t="shared" si="0"/>
        <v>42</v>
      </c>
      <c r="M2" s="13">
        <f t="shared" si="0"/>
        <v>49</v>
      </c>
      <c r="N2" s="13">
        <f t="shared" si="0"/>
        <v>45.6</v>
      </c>
      <c r="O2" s="31">
        <f t="shared" si="0"/>
        <v>62</v>
      </c>
      <c r="P2" s="13">
        <f t="shared" si="0"/>
        <v>5</v>
      </c>
      <c r="Q2" s="13">
        <f t="shared" si="0"/>
        <v>17</v>
      </c>
      <c r="R2" s="13">
        <f t="shared" si="0"/>
        <v>14</v>
      </c>
      <c r="S2" s="13">
        <f t="shared" si="0"/>
        <v>11</v>
      </c>
      <c r="T2" s="31">
        <f t="shared" si="0"/>
        <v>17</v>
      </c>
      <c r="U2" s="13">
        <f t="shared" si="0"/>
        <v>68</v>
      </c>
      <c r="V2" s="13">
        <f t="shared" si="0"/>
        <v>59</v>
      </c>
      <c r="W2" s="13">
        <f t="shared" si="0"/>
        <v>63</v>
      </c>
      <c r="X2" s="13">
        <f t="shared" si="0"/>
        <v>56.6</v>
      </c>
      <c r="Y2" s="31">
        <f t="shared" si="0"/>
        <v>79</v>
      </c>
      <c r="Z2" s="13">
        <f t="shared" si="0"/>
        <v>297</v>
      </c>
      <c r="AA2" s="13">
        <f t="shared" si="0"/>
        <v>186</v>
      </c>
      <c r="AB2" s="13">
        <f t="shared" si="0"/>
        <v>231</v>
      </c>
      <c r="AC2" s="13">
        <f t="shared" si="0"/>
        <v>241</v>
      </c>
      <c r="AD2" s="14">
        <f t="shared" si="0"/>
        <v>227</v>
      </c>
      <c r="AE2" s="13">
        <f t="shared" si="0"/>
        <v>40</v>
      </c>
      <c r="AF2" s="13">
        <f t="shared" si="0"/>
        <v>1</v>
      </c>
      <c r="AG2" s="13">
        <f t="shared" si="0"/>
        <v>1</v>
      </c>
      <c r="AH2" s="13">
        <f t="shared" si="0"/>
        <v>0</v>
      </c>
      <c r="AI2" s="14">
        <f t="shared" si="0"/>
        <v>1</v>
      </c>
      <c r="AJ2" s="13">
        <f t="shared" si="0"/>
        <v>132</v>
      </c>
      <c r="AK2" s="13">
        <f t="shared" si="0"/>
        <v>316</v>
      </c>
      <c r="AL2" s="13">
        <f t="shared" si="0"/>
        <v>196</v>
      </c>
      <c r="AM2" s="13">
        <f t="shared" si="0"/>
        <v>183</v>
      </c>
      <c r="AN2" s="14">
        <f t="shared" si="0"/>
        <v>195</v>
      </c>
      <c r="AO2" s="13">
        <f t="shared" si="0"/>
        <v>0</v>
      </c>
      <c r="AP2" s="13">
        <f t="shared" si="0"/>
        <v>1</v>
      </c>
      <c r="AQ2" s="13">
        <f t="shared" ref="AQ2:BV2" si="1">SUM(AQ4:AQ11)</f>
        <v>1</v>
      </c>
      <c r="AR2" s="13">
        <f t="shared" si="1"/>
        <v>1</v>
      </c>
      <c r="AS2" s="14">
        <f t="shared" si="1"/>
        <v>17</v>
      </c>
      <c r="AT2" s="13">
        <f t="shared" si="1"/>
        <v>469</v>
      </c>
      <c r="AU2" s="13">
        <f t="shared" si="1"/>
        <v>504</v>
      </c>
      <c r="AV2" s="13">
        <f t="shared" si="1"/>
        <v>429</v>
      </c>
      <c r="AW2" s="13">
        <f t="shared" si="1"/>
        <v>425</v>
      </c>
      <c r="AX2" s="14">
        <f t="shared" si="1"/>
        <v>440</v>
      </c>
      <c r="AY2" s="13">
        <f t="shared" si="1"/>
        <v>137</v>
      </c>
      <c r="AZ2" s="14">
        <f t="shared" si="1"/>
        <v>383</v>
      </c>
      <c r="BA2" s="13">
        <f t="shared" si="1"/>
        <v>175</v>
      </c>
      <c r="BB2" s="14">
        <f t="shared" si="1"/>
        <v>198</v>
      </c>
      <c r="BC2" s="13">
        <f t="shared" si="1"/>
        <v>172</v>
      </c>
      <c r="BD2" s="13">
        <f t="shared" si="1"/>
        <v>183</v>
      </c>
      <c r="BE2" s="13">
        <f t="shared" si="1"/>
        <v>260</v>
      </c>
      <c r="BF2" s="13">
        <f t="shared" si="1"/>
        <v>250</v>
      </c>
      <c r="BG2" s="15">
        <f t="shared" si="1"/>
        <v>437</v>
      </c>
      <c r="BH2" s="13">
        <f t="shared" si="1"/>
        <v>8</v>
      </c>
      <c r="BI2" s="13">
        <f t="shared" si="1"/>
        <v>13</v>
      </c>
      <c r="BJ2" s="13">
        <f t="shared" si="1"/>
        <v>12</v>
      </c>
      <c r="BK2" s="13">
        <f t="shared" si="1"/>
        <v>15</v>
      </c>
      <c r="BL2" s="15">
        <f t="shared" si="1"/>
        <v>18</v>
      </c>
      <c r="BM2" s="13">
        <f t="shared" si="1"/>
        <v>180</v>
      </c>
      <c r="BN2" s="13">
        <f t="shared" si="1"/>
        <v>196</v>
      </c>
      <c r="BO2" s="13">
        <f t="shared" si="1"/>
        <v>272</v>
      </c>
      <c r="BP2" s="13">
        <f t="shared" si="1"/>
        <v>265</v>
      </c>
      <c r="BQ2" s="15">
        <f t="shared" si="1"/>
        <v>455</v>
      </c>
      <c r="BR2" s="13">
        <f t="shared" si="1"/>
        <v>121</v>
      </c>
      <c r="BS2" s="13">
        <f t="shared" si="1"/>
        <v>111</v>
      </c>
      <c r="BT2" s="13">
        <f t="shared" si="1"/>
        <v>107</v>
      </c>
      <c r="BU2" s="13">
        <f t="shared" si="1"/>
        <v>120</v>
      </c>
      <c r="BV2" s="15">
        <f t="shared" si="1"/>
        <v>157</v>
      </c>
      <c r="BW2" s="13">
        <f t="shared" ref="BW2:CF2" si="2">SUM(BW4:BW11)</f>
        <v>11</v>
      </c>
      <c r="BX2" s="13">
        <f t="shared" si="2"/>
        <v>7</v>
      </c>
      <c r="BY2" s="13">
        <f t="shared" si="2"/>
        <v>5</v>
      </c>
      <c r="BZ2" s="13">
        <f t="shared" si="2"/>
        <v>3</v>
      </c>
      <c r="CA2" s="15">
        <f t="shared" si="2"/>
        <v>2</v>
      </c>
      <c r="CB2" s="13">
        <f t="shared" si="2"/>
        <v>132</v>
      </c>
      <c r="CC2" s="13">
        <f t="shared" si="2"/>
        <v>118</v>
      </c>
      <c r="CD2" s="13">
        <f t="shared" si="2"/>
        <v>112</v>
      </c>
      <c r="CE2" s="13">
        <f t="shared" si="2"/>
        <v>123</v>
      </c>
      <c r="CF2" s="15">
        <f t="shared" si="2"/>
        <v>159</v>
      </c>
      <c r="CG2" s="13">
        <f>AT2+BM2+CB2</f>
        <v>781</v>
      </c>
      <c r="CH2" s="13">
        <f>AU2+BN2+CC2</f>
        <v>818</v>
      </c>
      <c r="CI2" s="13">
        <f>AV2+BO2+CD2</f>
        <v>813</v>
      </c>
      <c r="CJ2" s="13">
        <f>AW2+BP2+CE2</f>
        <v>813</v>
      </c>
      <c r="CK2" s="67">
        <f>AX2+BQ2+CF2</f>
        <v>1054</v>
      </c>
      <c r="CL2" s="74"/>
    </row>
    <row r="3" spans="1:237" s="16" customFormat="1" ht="14" x14ac:dyDescent="0.15">
      <c r="A3" s="28" t="s">
        <v>125</v>
      </c>
      <c r="D3" s="36">
        <f>AVERAGE(D4:D11)</f>
        <v>65.625</v>
      </c>
      <c r="E3" s="36">
        <f>AVERAGE(E4:E11)</f>
        <v>80</v>
      </c>
      <c r="F3" s="36">
        <f>AVERAGE(F4:F11)</f>
        <v>72.5</v>
      </c>
      <c r="G3" s="55">
        <f>AVERAGE(G4:G11)</f>
        <v>75</v>
      </c>
      <c r="H3" s="36">
        <f>AVERAGE(H4:H11)</f>
        <v>1</v>
      </c>
      <c r="I3" s="36"/>
      <c r="J3" s="36"/>
      <c r="K3" s="36">
        <f>K2/20</f>
        <v>3.15</v>
      </c>
      <c r="L3" s="36">
        <f>L2/19</f>
        <v>2.2105263157894739</v>
      </c>
      <c r="M3" s="36">
        <f>M2/19</f>
        <v>2.5789473684210527</v>
      </c>
      <c r="N3" s="36">
        <f>N2/29</f>
        <v>1.5724137931034483</v>
      </c>
      <c r="O3" s="57">
        <f>O2/H2</f>
        <v>7.75</v>
      </c>
      <c r="P3" s="36">
        <f>P2/20</f>
        <v>0.25</v>
      </c>
      <c r="Q3" s="36">
        <f>Q2/19</f>
        <v>0.89473684210526316</v>
      </c>
      <c r="R3" s="36">
        <f>R2/19</f>
        <v>0.73684210526315785</v>
      </c>
      <c r="S3" s="36">
        <f>S2/29</f>
        <v>0.37931034482758619</v>
      </c>
      <c r="T3" s="57">
        <f>T2/H2</f>
        <v>2.125</v>
      </c>
      <c r="U3" s="36">
        <f>U2/20</f>
        <v>3.4</v>
      </c>
      <c r="V3" s="36">
        <f>V2/19</f>
        <v>3.1052631578947367</v>
      </c>
      <c r="W3" s="36">
        <f>W2/19</f>
        <v>3.3157894736842106</v>
      </c>
      <c r="X3" s="36">
        <f>X2/29</f>
        <v>1.9517241379310346</v>
      </c>
      <c r="Y3" s="57">
        <f>Y2/H2</f>
        <v>9.875</v>
      </c>
      <c r="Z3" s="36">
        <f>Z2/20</f>
        <v>14.85</v>
      </c>
      <c r="AA3" s="36">
        <f>AA2/19</f>
        <v>9.7894736842105257</v>
      </c>
      <c r="AB3" s="36">
        <f>AB2/19</f>
        <v>12.157894736842104</v>
      </c>
      <c r="AC3" s="36">
        <f>AC2/29</f>
        <v>8.3103448275862064</v>
      </c>
      <c r="AD3" s="55">
        <f>AD2/H2</f>
        <v>28.375</v>
      </c>
      <c r="AE3" s="36">
        <f>AE2/20</f>
        <v>2</v>
      </c>
      <c r="AF3" s="36">
        <f>AF2/19</f>
        <v>5.2631578947368418E-2</v>
      </c>
      <c r="AG3" s="36">
        <f>AG2/19</f>
        <v>5.2631578947368418E-2</v>
      </c>
      <c r="AH3" s="36">
        <f>AH2/29</f>
        <v>0</v>
      </c>
      <c r="AI3" s="55">
        <f>AI2/H2</f>
        <v>0.125</v>
      </c>
      <c r="AJ3" s="36">
        <f>AJ2/20</f>
        <v>6.6</v>
      </c>
      <c r="AK3" s="36">
        <f>AK2/19</f>
        <v>16.631578947368421</v>
      </c>
      <c r="AL3" s="36">
        <f>AL2/19</f>
        <v>10.315789473684211</v>
      </c>
      <c r="AM3" s="36">
        <f>AM2/29</f>
        <v>6.3103448275862073</v>
      </c>
      <c r="AN3" s="55">
        <f>AN2/H2</f>
        <v>24.375</v>
      </c>
      <c r="AO3" s="36">
        <f>AO2/20</f>
        <v>0</v>
      </c>
      <c r="AP3" s="36">
        <f>AP2/19</f>
        <v>5.2631578947368418E-2</v>
      </c>
      <c r="AQ3" s="36">
        <f>AQ2/19</f>
        <v>5.2631578947368418E-2</v>
      </c>
      <c r="AR3" s="36">
        <f>AR2/29</f>
        <v>3.4482758620689655E-2</v>
      </c>
      <c r="AS3" s="55">
        <f>AS2/H2</f>
        <v>2.125</v>
      </c>
      <c r="AT3" s="36">
        <f>AT2/20</f>
        <v>23.45</v>
      </c>
      <c r="AU3" s="36">
        <f>AU2/19</f>
        <v>26.526315789473685</v>
      </c>
      <c r="AV3" s="36">
        <f>AV2/19</f>
        <v>22.578947368421051</v>
      </c>
      <c r="AW3" s="36">
        <f>AW2/29</f>
        <v>14.655172413793103</v>
      </c>
      <c r="AX3" s="55">
        <f>AX2/H2</f>
        <v>55</v>
      </c>
      <c r="AY3" s="36">
        <f>AY2/29</f>
        <v>4.7241379310344831</v>
      </c>
      <c r="AZ3" s="55">
        <f>AZ2/H2</f>
        <v>47.875</v>
      </c>
      <c r="BA3" s="36">
        <f>BA2/29</f>
        <v>6.0344827586206895</v>
      </c>
      <c r="BB3" s="55">
        <f>BB2/H2</f>
        <v>24.75</v>
      </c>
      <c r="BC3" s="36">
        <f>BC2/20</f>
        <v>8.6</v>
      </c>
      <c r="BD3" s="36">
        <f>BD2/19</f>
        <v>9.6315789473684212</v>
      </c>
      <c r="BE3" s="36">
        <f>BE2/19</f>
        <v>13.684210526315789</v>
      </c>
      <c r="BF3" s="36">
        <f>BF2/29</f>
        <v>8.6206896551724146</v>
      </c>
      <c r="BG3" s="56">
        <f>BG2/H2</f>
        <v>54.625</v>
      </c>
      <c r="BH3" s="36">
        <f>BH2/20</f>
        <v>0.4</v>
      </c>
      <c r="BI3" s="36">
        <f>BI2/19</f>
        <v>0.68421052631578949</v>
      </c>
      <c r="BJ3" s="36">
        <f>BJ2/19</f>
        <v>0.63157894736842102</v>
      </c>
      <c r="BK3" s="36">
        <f>BK2/29</f>
        <v>0.51724137931034486</v>
      </c>
      <c r="BL3" s="56">
        <f>BL2/H2</f>
        <v>2.25</v>
      </c>
      <c r="BM3" s="36">
        <f>BM2/20</f>
        <v>9</v>
      </c>
      <c r="BN3" s="36">
        <f>BN2/19</f>
        <v>10.315789473684211</v>
      </c>
      <c r="BO3" s="36">
        <f>BO2/19</f>
        <v>14.315789473684211</v>
      </c>
      <c r="BP3" s="36">
        <f>BP2/29</f>
        <v>9.137931034482758</v>
      </c>
      <c r="BQ3" s="56">
        <f>BQ2/H2</f>
        <v>56.875</v>
      </c>
      <c r="BR3" s="36">
        <f>BR2/20</f>
        <v>6.05</v>
      </c>
      <c r="BS3" s="36">
        <f>BS2/19</f>
        <v>5.8421052631578947</v>
      </c>
      <c r="BT3" s="36">
        <f>BT2/19</f>
        <v>5.6315789473684212</v>
      </c>
      <c r="BU3" s="36">
        <f>BU2/29</f>
        <v>4.1379310344827589</v>
      </c>
      <c r="BV3" s="56">
        <f>BV2/H2</f>
        <v>19.625</v>
      </c>
      <c r="BW3" s="36">
        <f>BW2/20</f>
        <v>0.55000000000000004</v>
      </c>
      <c r="BX3" s="36">
        <f>BX2/19</f>
        <v>0.36842105263157893</v>
      </c>
      <c r="BY3" s="36">
        <f>BY2/19</f>
        <v>0.26315789473684209</v>
      </c>
      <c r="BZ3" s="36">
        <f>BZ2/29</f>
        <v>0.10344827586206896</v>
      </c>
      <c r="CA3" s="56">
        <f>CA2/H2</f>
        <v>0.25</v>
      </c>
      <c r="CB3" s="36">
        <f>CB2/20</f>
        <v>6.6</v>
      </c>
      <c r="CC3" s="36">
        <f>CC2/19</f>
        <v>6.2105263157894735</v>
      </c>
      <c r="CD3" s="36">
        <f>CD2/19</f>
        <v>5.8947368421052628</v>
      </c>
      <c r="CE3" s="36">
        <f>CE2/29</f>
        <v>4.2413793103448274</v>
      </c>
      <c r="CF3" s="56">
        <f>CF2/H2</f>
        <v>19.875</v>
      </c>
      <c r="CG3" s="36">
        <f>CG2/20</f>
        <v>39.049999999999997</v>
      </c>
      <c r="CH3" s="36">
        <f>CH2/19</f>
        <v>43.05263157894737</v>
      </c>
      <c r="CI3" s="36">
        <f>CI2/19</f>
        <v>42.789473684210527</v>
      </c>
      <c r="CJ3" s="36">
        <f>CJ2/29</f>
        <v>28.03448275862069</v>
      </c>
      <c r="CK3" s="152">
        <f>CK2/H2</f>
        <v>131.75</v>
      </c>
      <c r="CL3" s="74"/>
    </row>
    <row r="4" spans="1:237" ht="14" x14ac:dyDescent="0.15">
      <c r="A4" s="25" t="s">
        <v>63</v>
      </c>
      <c r="B4" s="1" t="s">
        <v>6</v>
      </c>
      <c r="C4" s="1" t="s">
        <v>6</v>
      </c>
      <c r="D4" s="1">
        <v>0</v>
      </c>
      <c r="H4" s="1">
        <v>1</v>
      </c>
      <c r="I4" s="1">
        <v>1</v>
      </c>
      <c r="J4" s="1">
        <v>1</v>
      </c>
      <c r="K4" s="20">
        <v>8</v>
      </c>
      <c r="L4" s="1">
        <v>6</v>
      </c>
      <c r="N4" s="1">
        <v>8</v>
      </c>
      <c r="O4" s="33">
        <v>8</v>
      </c>
      <c r="P4" s="24"/>
      <c r="Q4" s="1">
        <v>2</v>
      </c>
      <c r="T4" s="33"/>
      <c r="U4" s="17">
        <f t="shared" ref="U4:Y11" si="3">K4+P4</f>
        <v>8</v>
      </c>
      <c r="V4" s="17">
        <f t="shared" si="3"/>
        <v>8</v>
      </c>
      <c r="W4" s="17">
        <f t="shared" si="3"/>
        <v>0</v>
      </c>
      <c r="X4" s="17">
        <f t="shared" si="3"/>
        <v>8</v>
      </c>
      <c r="Y4" s="32">
        <f t="shared" si="3"/>
        <v>8</v>
      </c>
      <c r="Z4" s="24">
        <v>33</v>
      </c>
      <c r="AA4" s="1">
        <v>33</v>
      </c>
      <c r="AB4" s="1">
        <v>35</v>
      </c>
      <c r="AC4" s="1">
        <v>42</v>
      </c>
      <c r="AD4" s="3">
        <v>51</v>
      </c>
      <c r="AE4" s="24"/>
      <c r="AJ4" s="24"/>
      <c r="AL4" s="1">
        <v>1</v>
      </c>
      <c r="AO4" s="24"/>
      <c r="AT4" s="17">
        <f t="shared" ref="AT4:AX11" si="4">Z4+AE4+AJ4+AO4</f>
        <v>33</v>
      </c>
      <c r="AU4" s="17">
        <f t="shared" si="4"/>
        <v>33</v>
      </c>
      <c r="AV4" s="17">
        <f t="shared" si="4"/>
        <v>36</v>
      </c>
      <c r="AW4" s="17">
        <f t="shared" si="4"/>
        <v>42</v>
      </c>
      <c r="AX4" s="18">
        <f t="shared" si="4"/>
        <v>51</v>
      </c>
      <c r="BC4" s="24">
        <v>6</v>
      </c>
      <c r="BD4" s="1">
        <v>6</v>
      </c>
      <c r="BE4" s="1">
        <v>8</v>
      </c>
      <c r="BF4" s="1">
        <v>3</v>
      </c>
      <c r="BG4" s="2">
        <v>6</v>
      </c>
      <c r="BH4" s="24"/>
      <c r="BM4" s="17">
        <f t="shared" ref="BM4:BQ11" si="5">BC4+BH4</f>
        <v>6</v>
      </c>
      <c r="BN4" s="17">
        <f t="shared" si="5"/>
        <v>6</v>
      </c>
      <c r="BO4" s="17">
        <f t="shared" si="5"/>
        <v>8</v>
      </c>
      <c r="BP4" s="17">
        <f t="shared" si="5"/>
        <v>3</v>
      </c>
      <c r="BQ4" s="19">
        <f t="shared" si="5"/>
        <v>6</v>
      </c>
      <c r="BR4" s="24">
        <v>12</v>
      </c>
      <c r="BS4" s="1">
        <v>40</v>
      </c>
      <c r="BT4" s="1">
        <v>29</v>
      </c>
      <c r="BU4" s="1">
        <v>28</v>
      </c>
      <c r="BV4" s="2">
        <v>47</v>
      </c>
      <c r="BW4" s="24"/>
      <c r="CB4" s="17">
        <f t="shared" ref="CB4:CF11" si="6">BR4+BW4</f>
        <v>12</v>
      </c>
      <c r="CC4" s="17">
        <f t="shared" si="6"/>
        <v>40</v>
      </c>
      <c r="CD4" s="17">
        <f t="shared" si="6"/>
        <v>29</v>
      </c>
      <c r="CE4" s="17">
        <f t="shared" si="6"/>
        <v>28</v>
      </c>
      <c r="CF4" s="19">
        <f t="shared" si="6"/>
        <v>47</v>
      </c>
      <c r="CG4" s="17">
        <f t="shared" ref="CG4:CK11" si="7">AT4+BM4+CB4</f>
        <v>51</v>
      </c>
      <c r="CH4" s="17">
        <f t="shared" si="7"/>
        <v>79</v>
      </c>
      <c r="CI4" s="17">
        <f t="shared" si="7"/>
        <v>73</v>
      </c>
      <c r="CJ4" s="17">
        <f t="shared" si="7"/>
        <v>73</v>
      </c>
      <c r="CK4" s="67">
        <f t="shared" si="7"/>
        <v>104</v>
      </c>
      <c r="CL4" s="79" t="s">
        <v>179</v>
      </c>
    </row>
    <row r="5" spans="1:237" ht="43" thickBot="1" x14ac:dyDescent="0.2">
      <c r="A5" s="25" t="s">
        <v>71</v>
      </c>
      <c r="B5" s="1" t="s">
        <v>6</v>
      </c>
      <c r="C5" s="1">
        <v>1</v>
      </c>
      <c r="D5" s="1">
        <v>150</v>
      </c>
      <c r="E5" s="1">
        <v>140</v>
      </c>
      <c r="F5" s="1">
        <v>145</v>
      </c>
      <c r="G5" s="3">
        <v>150</v>
      </c>
      <c r="H5" s="1">
        <v>1</v>
      </c>
      <c r="I5" s="1">
        <v>1</v>
      </c>
      <c r="J5" s="1">
        <v>1</v>
      </c>
      <c r="K5" s="20">
        <v>12</v>
      </c>
      <c r="L5" s="1">
        <v>12</v>
      </c>
      <c r="M5" s="1">
        <v>14</v>
      </c>
      <c r="N5" s="1">
        <v>13</v>
      </c>
      <c r="O5" s="33">
        <v>16</v>
      </c>
      <c r="P5" s="24"/>
      <c r="R5" s="1">
        <v>3</v>
      </c>
      <c r="S5" s="1">
        <v>2</v>
      </c>
      <c r="T5" s="33">
        <v>8</v>
      </c>
      <c r="U5" s="17">
        <f t="shared" si="3"/>
        <v>12</v>
      </c>
      <c r="V5" s="17">
        <f t="shared" si="3"/>
        <v>12</v>
      </c>
      <c r="W5" s="17">
        <f t="shared" si="3"/>
        <v>17</v>
      </c>
      <c r="X5" s="17">
        <f t="shared" si="3"/>
        <v>15</v>
      </c>
      <c r="Y5" s="32">
        <f t="shared" si="3"/>
        <v>24</v>
      </c>
      <c r="Z5" s="24">
        <v>67</v>
      </c>
      <c r="AA5" s="1">
        <v>70</v>
      </c>
      <c r="AB5" s="1">
        <v>70</v>
      </c>
      <c r="AC5" s="1">
        <v>66</v>
      </c>
      <c r="AD5" s="3">
        <v>62</v>
      </c>
      <c r="AE5" s="24"/>
      <c r="AG5" s="1">
        <v>1</v>
      </c>
      <c r="AI5" s="3">
        <v>1</v>
      </c>
      <c r="AJ5" s="24">
        <v>89</v>
      </c>
      <c r="AK5" s="1">
        <v>109</v>
      </c>
      <c r="AL5" s="1">
        <v>84</v>
      </c>
      <c r="AM5" s="1">
        <v>87</v>
      </c>
      <c r="AN5" s="3">
        <v>96</v>
      </c>
      <c r="AO5" s="24"/>
      <c r="AT5" s="17">
        <f t="shared" si="4"/>
        <v>156</v>
      </c>
      <c r="AU5" s="17">
        <f t="shared" si="4"/>
        <v>179</v>
      </c>
      <c r="AV5" s="17">
        <f t="shared" si="4"/>
        <v>155</v>
      </c>
      <c r="AW5" s="17">
        <f t="shared" si="4"/>
        <v>153</v>
      </c>
      <c r="AX5" s="18">
        <f t="shared" si="4"/>
        <v>159</v>
      </c>
      <c r="AY5" s="1">
        <v>57</v>
      </c>
      <c r="AZ5" s="3">
        <v>139</v>
      </c>
      <c r="BC5" s="24">
        <v>21</v>
      </c>
      <c r="BD5" s="1">
        <v>13</v>
      </c>
      <c r="BE5" s="1">
        <v>15</v>
      </c>
      <c r="BF5" s="1">
        <v>29</v>
      </c>
      <c r="BG5" s="2">
        <v>20</v>
      </c>
      <c r="BH5" s="24"/>
      <c r="BL5" s="2">
        <v>1</v>
      </c>
      <c r="BM5" s="17">
        <f t="shared" si="5"/>
        <v>21</v>
      </c>
      <c r="BN5" s="17">
        <f t="shared" si="5"/>
        <v>13</v>
      </c>
      <c r="BO5" s="17">
        <f t="shared" si="5"/>
        <v>15</v>
      </c>
      <c r="BP5" s="17">
        <f t="shared" si="5"/>
        <v>29</v>
      </c>
      <c r="BQ5" s="19">
        <f t="shared" si="5"/>
        <v>21</v>
      </c>
      <c r="BR5" s="24">
        <v>25</v>
      </c>
      <c r="BS5" s="1">
        <v>27</v>
      </c>
      <c r="BT5" s="1">
        <v>17</v>
      </c>
      <c r="BU5" s="1">
        <v>29</v>
      </c>
      <c r="BV5" s="2">
        <v>28</v>
      </c>
      <c r="BW5" s="24"/>
      <c r="CB5" s="17">
        <f t="shared" si="6"/>
        <v>25</v>
      </c>
      <c r="CC5" s="17">
        <f t="shared" si="6"/>
        <v>27</v>
      </c>
      <c r="CD5" s="17">
        <f t="shared" si="6"/>
        <v>17</v>
      </c>
      <c r="CE5" s="17">
        <f t="shared" si="6"/>
        <v>29</v>
      </c>
      <c r="CF5" s="19">
        <f t="shared" si="6"/>
        <v>28</v>
      </c>
      <c r="CG5" s="17">
        <f t="shared" si="7"/>
        <v>202</v>
      </c>
      <c r="CH5" s="17">
        <f t="shared" si="7"/>
        <v>219</v>
      </c>
      <c r="CI5" s="17">
        <f t="shared" si="7"/>
        <v>187</v>
      </c>
      <c r="CJ5" s="17">
        <f t="shared" si="7"/>
        <v>211</v>
      </c>
      <c r="CK5" s="67">
        <f t="shared" si="7"/>
        <v>208</v>
      </c>
      <c r="CL5" s="78" t="s">
        <v>149</v>
      </c>
      <c r="CM5" s="71"/>
      <c r="CN5" s="61"/>
      <c r="CO5" s="61"/>
      <c r="CP5" s="61"/>
      <c r="CQ5" s="61"/>
      <c r="CR5" s="61"/>
      <c r="CS5" s="62"/>
    </row>
    <row r="6" spans="1:237" ht="43" thickBot="1" x14ac:dyDescent="0.2">
      <c r="A6" s="25" t="s">
        <v>2</v>
      </c>
      <c r="B6" s="1">
        <v>1</v>
      </c>
      <c r="C6" s="1" t="s">
        <v>6</v>
      </c>
      <c r="D6" s="1">
        <v>45</v>
      </c>
      <c r="E6" s="1">
        <v>55</v>
      </c>
      <c r="F6" s="1">
        <v>50</v>
      </c>
      <c r="G6" s="3">
        <v>65</v>
      </c>
      <c r="H6" s="1">
        <v>1</v>
      </c>
      <c r="I6" s="1">
        <v>1</v>
      </c>
      <c r="J6" s="1">
        <v>1</v>
      </c>
      <c r="K6" s="20">
        <v>5</v>
      </c>
      <c r="L6" s="1">
        <v>5</v>
      </c>
      <c r="M6" s="1">
        <v>6</v>
      </c>
      <c r="O6" s="33"/>
      <c r="P6" s="24">
        <v>1</v>
      </c>
      <c r="Q6" s="1">
        <v>2</v>
      </c>
      <c r="T6" s="33"/>
      <c r="U6" s="17">
        <f t="shared" si="3"/>
        <v>6</v>
      </c>
      <c r="V6" s="17">
        <f t="shared" si="3"/>
        <v>7</v>
      </c>
      <c r="W6" s="17">
        <f t="shared" si="3"/>
        <v>6</v>
      </c>
      <c r="X6" s="17">
        <f t="shared" si="3"/>
        <v>0</v>
      </c>
      <c r="Y6" s="32">
        <f t="shared" si="3"/>
        <v>0</v>
      </c>
      <c r="Z6" s="24"/>
      <c r="AE6" s="24"/>
      <c r="AJ6" s="24"/>
      <c r="AO6" s="24"/>
      <c r="AT6" s="17">
        <f t="shared" si="4"/>
        <v>0</v>
      </c>
      <c r="AU6" s="17">
        <f t="shared" si="4"/>
        <v>0</v>
      </c>
      <c r="AV6" s="17">
        <f t="shared" si="4"/>
        <v>0</v>
      </c>
      <c r="AW6" s="17">
        <f t="shared" si="4"/>
        <v>0</v>
      </c>
      <c r="AX6" s="18">
        <f t="shared" si="4"/>
        <v>0</v>
      </c>
      <c r="AZ6" s="3">
        <v>1</v>
      </c>
      <c r="BB6" s="3">
        <v>1</v>
      </c>
      <c r="BC6" s="24">
        <v>36</v>
      </c>
      <c r="BD6" s="1">
        <v>32</v>
      </c>
      <c r="BE6" s="1">
        <v>34</v>
      </c>
      <c r="BF6" s="1">
        <v>51</v>
      </c>
      <c r="BG6" s="2">
        <v>55</v>
      </c>
      <c r="BH6" s="24">
        <v>1</v>
      </c>
      <c r="BI6" s="1">
        <v>1</v>
      </c>
      <c r="BJ6" s="1">
        <v>2</v>
      </c>
      <c r="BK6" s="1">
        <v>6</v>
      </c>
      <c r="BL6" s="2">
        <v>5</v>
      </c>
      <c r="BM6" s="17">
        <f t="shared" si="5"/>
        <v>37</v>
      </c>
      <c r="BN6" s="17">
        <f t="shared" si="5"/>
        <v>33</v>
      </c>
      <c r="BO6" s="17">
        <f t="shared" si="5"/>
        <v>36</v>
      </c>
      <c r="BP6" s="17">
        <f t="shared" si="5"/>
        <v>57</v>
      </c>
      <c r="BQ6" s="19">
        <f t="shared" si="5"/>
        <v>60</v>
      </c>
      <c r="BR6" s="24">
        <v>40</v>
      </c>
      <c r="BS6" s="1">
        <v>27</v>
      </c>
      <c r="BT6" s="1">
        <v>20</v>
      </c>
      <c r="BU6" s="1">
        <v>20</v>
      </c>
      <c r="BV6" s="2">
        <v>20</v>
      </c>
      <c r="BW6" s="24"/>
      <c r="BX6" s="1">
        <v>3</v>
      </c>
      <c r="BY6" s="1">
        <v>3</v>
      </c>
      <c r="BZ6" s="1">
        <v>3</v>
      </c>
      <c r="CA6" s="2">
        <v>2</v>
      </c>
      <c r="CB6" s="17">
        <f t="shared" si="6"/>
        <v>40</v>
      </c>
      <c r="CC6" s="17">
        <f t="shared" si="6"/>
        <v>30</v>
      </c>
      <c r="CD6" s="17">
        <f t="shared" si="6"/>
        <v>23</v>
      </c>
      <c r="CE6" s="17">
        <f t="shared" si="6"/>
        <v>23</v>
      </c>
      <c r="CF6" s="19">
        <f t="shared" si="6"/>
        <v>22</v>
      </c>
      <c r="CG6" s="17">
        <f t="shared" si="7"/>
        <v>77</v>
      </c>
      <c r="CH6" s="17">
        <f t="shared" si="7"/>
        <v>63</v>
      </c>
      <c r="CI6" s="17">
        <f t="shared" si="7"/>
        <v>59</v>
      </c>
      <c r="CJ6" s="17">
        <f t="shared" si="7"/>
        <v>80</v>
      </c>
      <c r="CK6" s="67">
        <f t="shared" si="7"/>
        <v>82</v>
      </c>
      <c r="CL6" s="80" t="s">
        <v>177</v>
      </c>
      <c r="CM6" s="71"/>
      <c r="CN6" s="59"/>
      <c r="CO6" s="59"/>
      <c r="CP6" s="59"/>
      <c r="CQ6" s="59"/>
      <c r="CR6" s="59"/>
      <c r="CS6" s="60"/>
    </row>
    <row r="7" spans="1:237" ht="29" thickBot="1" x14ac:dyDescent="0.2">
      <c r="A7" s="21" t="s">
        <v>94</v>
      </c>
      <c r="B7" s="1" t="s">
        <v>6</v>
      </c>
      <c r="C7" s="1" t="s">
        <v>6</v>
      </c>
      <c r="D7" s="1">
        <v>90</v>
      </c>
      <c r="E7" s="1">
        <v>80</v>
      </c>
      <c r="F7" s="1">
        <v>75</v>
      </c>
      <c r="G7" s="3">
        <v>75</v>
      </c>
      <c r="H7" s="1">
        <v>1</v>
      </c>
      <c r="I7" s="1">
        <v>1</v>
      </c>
      <c r="J7" s="1">
        <v>1</v>
      </c>
      <c r="K7" s="20">
        <v>10</v>
      </c>
      <c r="M7" s="1">
        <v>10</v>
      </c>
      <c r="N7" s="1">
        <v>10</v>
      </c>
      <c r="O7" s="33">
        <v>20</v>
      </c>
      <c r="P7" s="24"/>
      <c r="R7" s="1">
        <v>2</v>
      </c>
      <c r="S7" s="1">
        <v>1</v>
      </c>
      <c r="T7" s="33">
        <v>1</v>
      </c>
      <c r="U7" s="17">
        <f t="shared" si="3"/>
        <v>10</v>
      </c>
      <c r="V7" s="17">
        <f t="shared" si="3"/>
        <v>0</v>
      </c>
      <c r="W7" s="17">
        <f t="shared" si="3"/>
        <v>12</v>
      </c>
      <c r="X7" s="17">
        <f t="shared" si="3"/>
        <v>11</v>
      </c>
      <c r="Y7" s="32">
        <f t="shared" si="3"/>
        <v>21</v>
      </c>
      <c r="Z7" s="24">
        <v>51</v>
      </c>
      <c r="AB7" s="1">
        <v>60</v>
      </c>
      <c r="AC7" s="1">
        <v>48</v>
      </c>
      <c r="AD7" s="3">
        <v>46</v>
      </c>
      <c r="AE7" s="24"/>
      <c r="AJ7" s="24"/>
      <c r="AO7" s="24"/>
      <c r="AT7" s="17">
        <f t="shared" si="4"/>
        <v>51</v>
      </c>
      <c r="AU7" s="17">
        <f t="shared" si="4"/>
        <v>0</v>
      </c>
      <c r="AV7" s="17">
        <f t="shared" si="4"/>
        <v>60</v>
      </c>
      <c r="AW7" s="17">
        <f t="shared" si="4"/>
        <v>48</v>
      </c>
      <c r="AX7" s="18">
        <f t="shared" si="4"/>
        <v>46</v>
      </c>
      <c r="AZ7" s="3">
        <v>15</v>
      </c>
      <c r="BC7" s="24">
        <v>23</v>
      </c>
      <c r="BE7" s="1">
        <v>15</v>
      </c>
      <c r="BF7" s="1">
        <v>11</v>
      </c>
      <c r="BG7" s="2">
        <v>48</v>
      </c>
      <c r="BH7" s="24"/>
      <c r="BM7" s="17">
        <f t="shared" si="5"/>
        <v>23</v>
      </c>
      <c r="BN7" s="17">
        <f t="shared" si="5"/>
        <v>0</v>
      </c>
      <c r="BO7" s="17">
        <f t="shared" si="5"/>
        <v>15</v>
      </c>
      <c r="BP7" s="17">
        <f t="shared" si="5"/>
        <v>11</v>
      </c>
      <c r="BQ7" s="19">
        <f t="shared" si="5"/>
        <v>48</v>
      </c>
      <c r="BR7" s="24">
        <v>20</v>
      </c>
      <c r="BT7" s="1">
        <v>25</v>
      </c>
      <c r="BU7" s="1">
        <v>32</v>
      </c>
      <c r="BV7" s="2">
        <v>43</v>
      </c>
      <c r="BW7" s="24"/>
      <c r="CB7" s="17">
        <f t="shared" si="6"/>
        <v>20</v>
      </c>
      <c r="CC7" s="17">
        <f t="shared" si="6"/>
        <v>0</v>
      </c>
      <c r="CD7" s="17">
        <f t="shared" si="6"/>
        <v>25</v>
      </c>
      <c r="CE7" s="17">
        <f t="shared" si="6"/>
        <v>32</v>
      </c>
      <c r="CF7" s="19">
        <f t="shared" si="6"/>
        <v>43</v>
      </c>
      <c r="CG7" s="17">
        <f t="shared" si="7"/>
        <v>94</v>
      </c>
      <c r="CH7" s="17">
        <f t="shared" si="7"/>
        <v>0</v>
      </c>
      <c r="CI7" s="17">
        <f t="shared" si="7"/>
        <v>100</v>
      </c>
      <c r="CJ7" s="17">
        <f t="shared" si="7"/>
        <v>91</v>
      </c>
      <c r="CK7" s="67">
        <f t="shared" si="7"/>
        <v>137</v>
      </c>
      <c r="CL7" s="80" t="s">
        <v>154</v>
      </c>
      <c r="CM7" s="71"/>
      <c r="CN7" s="59"/>
      <c r="CO7" s="59"/>
      <c r="CP7" s="59"/>
      <c r="CQ7" s="59"/>
      <c r="CR7" s="59"/>
      <c r="CS7" s="60"/>
    </row>
    <row r="8" spans="1:237" ht="14" x14ac:dyDescent="0.15">
      <c r="A8" s="21" t="s">
        <v>97</v>
      </c>
      <c r="B8" s="1" t="s">
        <v>6</v>
      </c>
      <c r="C8" s="1" t="s">
        <v>6</v>
      </c>
      <c r="D8" s="1">
        <v>0</v>
      </c>
      <c r="H8" s="1">
        <v>1</v>
      </c>
      <c r="I8" s="1">
        <v>1</v>
      </c>
      <c r="J8" s="1">
        <v>1</v>
      </c>
      <c r="L8" s="1">
        <v>1</v>
      </c>
      <c r="M8" s="1">
        <v>1</v>
      </c>
      <c r="N8" s="1">
        <v>0.6</v>
      </c>
      <c r="O8" s="33">
        <v>1</v>
      </c>
      <c r="Q8" s="1">
        <v>1</v>
      </c>
      <c r="R8" s="1">
        <v>2</v>
      </c>
      <c r="T8" s="33">
        <v>1</v>
      </c>
      <c r="U8" s="17">
        <f t="shared" si="3"/>
        <v>0</v>
      </c>
      <c r="V8" s="17">
        <f t="shared" si="3"/>
        <v>2</v>
      </c>
      <c r="W8" s="17">
        <f t="shared" si="3"/>
        <v>3</v>
      </c>
      <c r="X8" s="17">
        <f t="shared" si="3"/>
        <v>0.6</v>
      </c>
      <c r="Y8" s="32">
        <f t="shared" si="3"/>
        <v>2</v>
      </c>
      <c r="Z8" s="22"/>
      <c r="AE8" s="22"/>
      <c r="AJ8" s="22"/>
      <c r="AK8" s="1">
        <v>19</v>
      </c>
      <c r="AL8" s="1">
        <v>8</v>
      </c>
      <c r="AM8" s="1">
        <v>11</v>
      </c>
      <c r="AN8" s="3">
        <v>17</v>
      </c>
      <c r="AO8" s="22"/>
      <c r="AS8" s="3">
        <v>17</v>
      </c>
      <c r="AT8" s="17">
        <f t="shared" si="4"/>
        <v>0</v>
      </c>
      <c r="AU8" s="17">
        <f t="shared" si="4"/>
        <v>19</v>
      </c>
      <c r="AV8" s="17">
        <f t="shared" si="4"/>
        <v>8</v>
      </c>
      <c r="AW8" s="17">
        <f t="shared" si="4"/>
        <v>11</v>
      </c>
      <c r="AX8" s="18">
        <f t="shared" si="4"/>
        <v>34</v>
      </c>
      <c r="AZ8" s="3">
        <v>6</v>
      </c>
      <c r="BA8" s="1">
        <v>10</v>
      </c>
      <c r="BB8" s="86"/>
      <c r="BC8" s="22"/>
      <c r="BH8" s="22"/>
      <c r="BM8" s="17">
        <f t="shared" si="5"/>
        <v>0</v>
      </c>
      <c r="BN8" s="17">
        <f t="shared" si="5"/>
        <v>0</v>
      </c>
      <c r="BO8" s="17">
        <f t="shared" si="5"/>
        <v>0</v>
      </c>
      <c r="BP8" s="17">
        <f t="shared" si="5"/>
        <v>0</v>
      </c>
      <c r="BQ8" s="19">
        <f t="shared" si="5"/>
        <v>0</v>
      </c>
      <c r="BR8" s="22"/>
      <c r="BW8" s="22"/>
      <c r="CB8" s="17">
        <f t="shared" si="6"/>
        <v>0</v>
      </c>
      <c r="CC8" s="17">
        <f t="shared" si="6"/>
        <v>0</v>
      </c>
      <c r="CD8" s="17">
        <f t="shared" si="6"/>
        <v>0</v>
      </c>
      <c r="CE8" s="17">
        <f t="shared" si="6"/>
        <v>0</v>
      </c>
      <c r="CF8" s="19">
        <f t="shared" si="6"/>
        <v>0</v>
      </c>
      <c r="CG8" s="17">
        <f t="shared" si="7"/>
        <v>0</v>
      </c>
      <c r="CH8" s="17">
        <f t="shared" si="7"/>
        <v>19</v>
      </c>
      <c r="CI8" s="17">
        <f t="shared" si="7"/>
        <v>8</v>
      </c>
      <c r="CJ8" s="17">
        <f t="shared" si="7"/>
        <v>11</v>
      </c>
      <c r="CK8" s="67">
        <f t="shared" si="7"/>
        <v>34</v>
      </c>
      <c r="CL8" s="76"/>
      <c r="CM8" s="20"/>
      <c r="CN8" s="20"/>
      <c r="CO8" s="20"/>
      <c r="CP8" s="20"/>
      <c r="CQ8" s="20"/>
      <c r="CR8" s="20"/>
      <c r="CS8" s="20"/>
    </row>
    <row r="9" spans="1:237" ht="28" x14ac:dyDescent="0.15">
      <c r="A9" s="25" t="s">
        <v>99</v>
      </c>
      <c r="B9" s="1" t="s">
        <v>6</v>
      </c>
      <c r="C9" s="1">
        <v>1</v>
      </c>
      <c r="D9" s="1">
        <v>55</v>
      </c>
      <c r="E9" s="1">
        <v>40</v>
      </c>
      <c r="F9" s="1">
        <v>35</v>
      </c>
      <c r="G9" s="3">
        <v>45</v>
      </c>
      <c r="H9" s="1">
        <v>1</v>
      </c>
      <c r="I9" s="1">
        <v>1</v>
      </c>
      <c r="J9" s="1">
        <v>1</v>
      </c>
      <c r="K9" s="20">
        <v>10</v>
      </c>
      <c r="L9" s="1">
        <v>8</v>
      </c>
      <c r="M9" s="1">
        <v>7</v>
      </c>
      <c r="N9" s="1">
        <v>7</v>
      </c>
      <c r="O9" s="33">
        <v>9</v>
      </c>
      <c r="P9" s="20">
        <v>1</v>
      </c>
      <c r="Q9" s="1">
        <v>3</v>
      </c>
      <c r="R9" s="1">
        <v>3</v>
      </c>
      <c r="S9" s="1">
        <v>2</v>
      </c>
      <c r="T9" s="33">
        <v>1</v>
      </c>
      <c r="U9" s="17">
        <f t="shared" si="3"/>
        <v>11</v>
      </c>
      <c r="V9" s="17">
        <f t="shared" si="3"/>
        <v>11</v>
      </c>
      <c r="W9" s="17">
        <f t="shared" si="3"/>
        <v>10</v>
      </c>
      <c r="X9" s="17">
        <f t="shared" si="3"/>
        <v>9</v>
      </c>
      <c r="Y9" s="32">
        <f t="shared" si="3"/>
        <v>10</v>
      </c>
      <c r="Z9" s="24">
        <v>29</v>
      </c>
      <c r="AA9" s="1">
        <v>22</v>
      </c>
      <c r="AB9" s="1">
        <v>27</v>
      </c>
      <c r="AC9" s="1">
        <v>26</v>
      </c>
      <c r="AD9" s="3">
        <v>28</v>
      </c>
      <c r="AE9" s="24"/>
      <c r="AJ9" s="24">
        <v>35</v>
      </c>
      <c r="AK9" s="1">
        <v>46</v>
      </c>
      <c r="AL9" s="1">
        <v>15</v>
      </c>
      <c r="AM9" s="1">
        <v>17</v>
      </c>
      <c r="AN9" s="3">
        <v>21</v>
      </c>
      <c r="AO9" s="24"/>
      <c r="AT9" s="17">
        <f t="shared" si="4"/>
        <v>64</v>
      </c>
      <c r="AU9" s="17">
        <f t="shared" si="4"/>
        <v>68</v>
      </c>
      <c r="AV9" s="17">
        <f t="shared" si="4"/>
        <v>42</v>
      </c>
      <c r="AW9" s="17">
        <f t="shared" si="4"/>
        <v>43</v>
      </c>
      <c r="AX9" s="18">
        <f t="shared" si="4"/>
        <v>49</v>
      </c>
      <c r="AY9" s="1">
        <v>15</v>
      </c>
      <c r="AZ9" s="3">
        <v>51</v>
      </c>
      <c r="BB9" s="3">
        <v>16</v>
      </c>
      <c r="BC9" s="24">
        <v>57</v>
      </c>
      <c r="BD9" s="1">
        <v>103</v>
      </c>
      <c r="BE9" s="1">
        <v>164</v>
      </c>
      <c r="BF9" s="1">
        <v>128</v>
      </c>
      <c r="BG9" s="2">
        <v>261</v>
      </c>
      <c r="BH9" s="24"/>
      <c r="BM9" s="17">
        <f t="shared" si="5"/>
        <v>57</v>
      </c>
      <c r="BN9" s="17">
        <f t="shared" si="5"/>
        <v>103</v>
      </c>
      <c r="BO9" s="17">
        <f t="shared" si="5"/>
        <v>164</v>
      </c>
      <c r="BP9" s="17">
        <f t="shared" si="5"/>
        <v>128</v>
      </c>
      <c r="BQ9" s="19">
        <f t="shared" si="5"/>
        <v>261</v>
      </c>
      <c r="BR9" s="24">
        <v>14</v>
      </c>
      <c r="BS9" s="1">
        <v>8</v>
      </c>
      <c r="BT9" s="1">
        <v>11</v>
      </c>
      <c r="BU9" s="1">
        <v>5</v>
      </c>
      <c r="BV9" s="2">
        <v>10</v>
      </c>
      <c r="BW9" s="24">
        <v>1</v>
      </c>
      <c r="BX9" s="1">
        <v>2</v>
      </c>
      <c r="BY9" s="1">
        <v>1</v>
      </c>
      <c r="CB9" s="17">
        <f t="shared" si="6"/>
        <v>15</v>
      </c>
      <c r="CC9" s="17">
        <f t="shared" si="6"/>
        <v>10</v>
      </c>
      <c r="CD9" s="17">
        <f t="shared" si="6"/>
        <v>12</v>
      </c>
      <c r="CE9" s="17">
        <f t="shared" si="6"/>
        <v>5</v>
      </c>
      <c r="CF9" s="19">
        <f t="shared" si="6"/>
        <v>10</v>
      </c>
      <c r="CG9" s="17">
        <f t="shared" si="7"/>
        <v>136</v>
      </c>
      <c r="CH9" s="17">
        <f t="shared" si="7"/>
        <v>181</v>
      </c>
      <c r="CI9" s="17">
        <f t="shared" si="7"/>
        <v>218</v>
      </c>
      <c r="CJ9" s="17">
        <f t="shared" si="7"/>
        <v>176</v>
      </c>
      <c r="CK9" s="67">
        <f t="shared" si="7"/>
        <v>320</v>
      </c>
      <c r="CL9" s="80" t="s">
        <v>182</v>
      </c>
      <c r="CM9" s="72"/>
      <c r="CN9" s="65"/>
      <c r="CO9" s="65"/>
      <c r="CP9" s="65"/>
      <c r="CQ9" s="65"/>
      <c r="CR9" s="65"/>
      <c r="CS9" s="66"/>
    </row>
    <row r="10" spans="1:237" ht="14" x14ac:dyDescent="0.15">
      <c r="A10" s="25" t="s">
        <v>5</v>
      </c>
      <c r="B10" s="1" t="s">
        <v>6</v>
      </c>
      <c r="C10" s="1" t="s">
        <v>6</v>
      </c>
      <c r="D10" s="1">
        <v>185</v>
      </c>
      <c r="E10" s="1">
        <v>160</v>
      </c>
      <c r="F10" s="1">
        <v>125</v>
      </c>
      <c r="G10" s="3">
        <v>110</v>
      </c>
      <c r="H10" s="1">
        <v>1</v>
      </c>
      <c r="I10" s="1">
        <v>1</v>
      </c>
      <c r="J10" s="1">
        <v>1</v>
      </c>
      <c r="K10" s="24">
        <v>17</v>
      </c>
      <c r="L10" s="1">
        <v>9</v>
      </c>
      <c r="M10" s="1">
        <v>10</v>
      </c>
      <c r="N10" s="1">
        <v>6</v>
      </c>
      <c r="O10" s="33">
        <v>7</v>
      </c>
      <c r="P10" s="20"/>
      <c r="Q10" s="1">
        <v>5</v>
      </c>
      <c r="R10" s="1">
        <v>1</v>
      </c>
      <c r="S10" s="1">
        <v>3</v>
      </c>
      <c r="T10" s="33">
        <v>3</v>
      </c>
      <c r="U10" s="17">
        <f t="shared" si="3"/>
        <v>17</v>
      </c>
      <c r="V10" s="17">
        <f t="shared" si="3"/>
        <v>14</v>
      </c>
      <c r="W10" s="17">
        <f t="shared" si="3"/>
        <v>11</v>
      </c>
      <c r="X10" s="17">
        <f t="shared" si="3"/>
        <v>9</v>
      </c>
      <c r="Y10" s="32">
        <f t="shared" si="3"/>
        <v>10</v>
      </c>
      <c r="Z10" s="24">
        <v>117</v>
      </c>
      <c r="AA10" s="1">
        <v>61</v>
      </c>
      <c r="AB10" s="1">
        <v>39</v>
      </c>
      <c r="AC10" s="1">
        <v>59</v>
      </c>
      <c r="AD10" s="3">
        <v>40</v>
      </c>
      <c r="AE10" s="24">
        <v>40</v>
      </c>
      <c r="AF10" s="1">
        <v>1</v>
      </c>
      <c r="AJ10" s="24"/>
      <c r="AK10" s="1">
        <v>106</v>
      </c>
      <c r="AL10" s="1">
        <v>65</v>
      </c>
      <c r="AM10" s="1">
        <v>68</v>
      </c>
      <c r="AN10" s="3">
        <v>61</v>
      </c>
      <c r="AO10" s="24"/>
      <c r="AP10" s="1">
        <v>1</v>
      </c>
      <c r="AQ10" s="1">
        <v>1</v>
      </c>
      <c r="AR10" s="1">
        <v>1</v>
      </c>
      <c r="AT10" s="17">
        <f t="shared" si="4"/>
        <v>157</v>
      </c>
      <c r="AU10" s="17">
        <f t="shared" si="4"/>
        <v>169</v>
      </c>
      <c r="AV10" s="17">
        <f t="shared" si="4"/>
        <v>105</v>
      </c>
      <c r="AW10" s="17">
        <f t="shared" si="4"/>
        <v>128</v>
      </c>
      <c r="AX10" s="18">
        <f t="shared" si="4"/>
        <v>101</v>
      </c>
      <c r="AY10" s="1">
        <v>50</v>
      </c>
      <c r="AZ10" s="3">
        <v>68</v>
      </c>
      <c r="BA10" s="1">
        <v>157</v>
      </c>
      <c r="BB10" s="3">
        <v>166</v>
      </c>
      <c r="BC10" s="24">
        <v>29</v>
      </c>
      <c r="BD10" s="1">
        <v>29</v>
      </c>
      <c r="BE10" s="1">
        <v>24</v>
      </c>
      <c r="BF10" s="1">
        <v>20</v>
      </c>
      <c r="BG10" s="2">
        <v>34</v>
      </c>
      <c r="BH10" s="24">
        <v>7</v>
      </c>
      <c r="BI10" s="1">
        <v>12</v>
      </c>
      <c r="BJ10" s="1">
        <v>10</v>
      </c>
      <c r="BK10" s="1">
        <v>9</v>
      </c>
      <c r="BL10" s="2">
        <v>12</v>
      </c>
      <c r="BM10" s="17">
        <f t="shared" si="5"/>
        <v>36</v>
      </c>
      <c r="BN10" s="17">
        <f t="shared" si="5"/>
        <v>41</v>
      </c>
      <c r="BO10" s="17">
        <f t="shared" si="5"/>
        <v>34</v>
      </c>
      <c r="BP10" s="17">
        <f t="shared" si="5"/>
        <v>29</v>
      </c>
      <c r="BQ10" s="19">
        <f t="shared" si="5"/>
        <v>46</v>
      </c>
      <c r="BR10" s="24">
        <v>10</v>
      </c>
      <c r="BS10" s="1">
        <v>9</v>
      </c>
      <c r="BT10" s="1">
        <v>5</v>
      </c>
      <c r="BU10" s="1">
        <v>6</v>
      </c>
      <c r="BV10" s="2">
        <v>6</v>
      </c>
      <c r="BW10" s="24">
        <v>10</v>
      </c>
      <c r="BX10" s="1">
        <v>2</v>
      </c>
      <c r="BY10" s="1">
        <v>1</v>
      </c>
      <c r="CB10" s="17">
        <f t="shared" si="6"/>
        <v>20</v>
      </c>
      <c r="CC10" s="17">
        <f t="shared" si="6"/>
        <v>11</v>
      </c>
      <c r="CD10" s="17">
        <f t="shared" si="6"/>
        <v>6</v>
      </c>
      <c r="CE10" s="17">
        <f t="shared" si="6"/>
        <v>6</v>
      </c>
      <c r="CF10" s="19">
        <f t="shared" si="6"/>
        <v>6</v>
      </c>
      <c r="CG10" s="17">
        <f t="shared" si="7"/>
        <v>213</v>
      </c>
      <c r="CH10" s="17">
        <f t="shared" si="7"/>
        <v>221</v>
      </c>
      <c r="CI10" s="17">
        <f t="shared" si="7"/>
        <v>145</v>
      </c>
      <c r="CJ10" s="17">
        <f t="shared" si="7"/>
        <v>163</v>
      </c>
      <c r="CK10" s="67">
        <f t="shared" si="7"/>
        <v>153</v>
      </c>
      <c r="CL10" s="76"/>
    </row>
    <row r="11" spans="1:237" ht="15" thickBot="1" x14ac:dyDescent="0.2">
      <c r="A11" s="25" t="s">
        <v>104</v>
      </c>
      <c r="B11" s="1" t="s">
        <v>6</v>
      </c>
      <c r="C11" s="1" t="s">
        <v>6</v>
      </c>
      <c r="D11" s="1">
        <v>0</v>
      </c>
      <c r="E11" s="1">
        <v>5</v>
      </c>
      <c r="F11" s="1">
        <v>5</v>
      </c>
      <c r="G11" s="3">
        <v>5</v>
      </c>
      <c r="H11" s="1">
        <v>1</v>
      </c>
      <c r="I11" s="1">
        <v>1</v>
      </c>
      <c r="J11" s="1">
        <v>1</v>
      </c>
      <c r="K11" s="24">
        <v>1</v>
      </c>
      <c r="L11" s="1">
        <v>1</v>
      </c>
      <c r="M11" s="1">
        <v>1</v>
      </c>
      <c r="N11" s="1">
        <v>1</v>
      </c>
      <c r="O11" s="33">
        <v>1</v>
      </c>
      <c r="P11" s="20">
        <v>3</v>
      </c>
      <c r="Q11" s="1">
        <v>4</v>
      </c>
      <c r="R11" s="1">
        <v>3</v>
      </c>
      <c r="S11" s="1">
        <v>3</v>
      </c>
      <c r="T11" s="33">
        <v>3</v>
      </c>
      <c r="U11" s="17">
        <f t="shared" si="3"/>
        <v>4</v>
      </c>
      <c r="V11" s="17">
        <f t="shared" si="3"/>
        <v>5</v>
      </c>
      <c r="W11" s="17">
        <f t="shared" si="3"/>
        <v>4</v>
      </c>
      <c r="X11" s="17">
        <f t="shared" si="3"/>
        <v>4</v>
      </c>
      <c r="Y11" s="32">
        <f t="shared" si="3"/>
        <v>4</v>
      </c>
      <c r="Z11" s="24"/>
      <c r="AE11" s="24"/>
      <c r="AJ11" s="24">
        <v>8</v>
      </c>
      <c r="AK11" s="1">
        <v>36</v>
      </c>
      <c r="AL11" s="1">
        <v>23</v>
      </c>
      <c r="AO11" s="24"/>
      <c r="AT11" s="17">
        <f t="shared" si="4"/>
        <v>8</v>
      </c>
      <c r="AU11" s="17">
        <f t="shared" si="4"/>
        <v>36</v>
      </c>
      <c r="AV11" s="17">
        <f t="shared" si="4"/>
        <v>23</v>
      </c>
      <c r="AW11" s="17">
        <f t="shared" si="4"/>
        <v>0</v>
      </c>
      <c r="AX11" s="18">
        <f t="shared" si="4"/>
        <v>0</v>
      </c>
      <c r="AY11" s="1">
        <v>15</v>
      </c>
      <c r="AZ11" s="3">
        <v>103</v>
      </c>
      <c r="BA11" s="1">
        <v>8</v>
      </c>
      <c r="BB11" s="3">
        <v>15</v>
      </c>
      <c r="BC11" s="24"/>
      <c r="BF11" s="1">
        <v>8</v>
      </c>
      <c r="BG11" s="2">
        <v>13</v>
      </c>
      <c r="BH11" s="24"/>
      <c r="BM11" s="17">
        <f t="shared" si="5"/>
        <v>0</v>
      </c>
      <c r="BN11" s="17">
        <f t="shared" si="5"/>
        <v>0</v>
      </c>
      <c r="BO11" s="17">
        <f t="shared" si="5"/>
        <v>0</v>
      </c>
      <c r="BP11" s="17">
        <f t="shared" si="5"/>
        <v>8</v>
      </c>
      <c r="BQ11" s="19">
        <f t="shared" si="5"/>
        <v>13</v>
      </c>
      <c r="BR11" s="24"/>
      <c r="BV11" s="2">
        <v>3</v>
      </c>
      <c r="CB11" s="17">
        <f t="shared" si="6"/>
        <v>0</v>
      </c>
      <c r="CC11" s="17">
        <f t="shared" si="6"/>
        <v>0</v>
      </c>
      <c r="CD11" s="17">
        <f t="shared" si="6"/>
        <v>0</v>
      </c>
      <c r="CE11" s="17">
        <f t="shared" si="6"/>
        <v>0</v>
      </c>
      <c r="CF11" s="19">
        <f t="shared" si="6"/>
        <v>3</v>
      </c>
      <c r="CG11" s="17">
        <f t="shared" si="7"/>
        <v>8</v>
      </c>
      <c r="CH11" s="17">
        <f t="shared" si="7"/>
        <v>36</v>
      </c>
      <c r="CI11" s="17">
        <f t="shared" si="7"/>
        <v>23</v>
      </c>
      <c r="CJ11" s="17">
        <f t="shared" si="7"/>
        <v>8</v>
      </c>
      <c r="CK11" s="67">
        <f t="shared" si="7"/>
        <v>16</v>
      </c>
      <c r="CL11" s="80" t="s">
        <v>155</v>
      </c>
      <c r="CM11" s="71"/>
      <c r="CN11" s="59"/>
      <c r="CO11" s="59"/>
      <c r="CP11" s="59"/>
      <c r="CQ11" s="59"/>
      <c r="CR11" s="59"/>
      <c r="CS11" s="60"/>
    </row>
    <row r="12" spans="1:237" x14ac:dyDescent="0.15">
      <c r="G12" s="1"/>
      <c r="K12" s="24"/>
      <c r="P12" s="20"/>
      <c r="Z12" s="24"/>
      <c r="AD12" s="1"/>
      <c r="AE12" s="24"/>
      <c r="AI12" s="1"/>
      <c r="AJ12" s="24"/>
      <c r="AN12" s="1"/>
      <c r="AO12" s="24"/>
      <c r="AS12" s="1"/>
      <c r="AZ12" s="1"/>
      <c r="BB12" s="1"/>
      <c r="BC12" s="24"/>
      <c r="BG12" s="1"/>
      <c r="BH12" s="24"/>
      <c r="BL12" s="1"/>
      <c r="BQ12" s="17"/>
      <c r="BR12" s="24"/>
      <c r="BV12" s="1"/>
      <c r="CA12" s="1"/>
      <c r="CF12" s="17"/>
      <c r="CL12" s="76"/>
    </row>
    <row r="13" spans="1:237" x14ac:dyDescent="0.15">
      <c r="G13" s="1"/>
      <c r="AD13" s="1"/>
      <c r="AI13" s="1"/>
      <c r="AN13" s="1"/>
      <c r="AS13" s="1"/>
      <c r="AZ13" s="1"/>
      <c r="BB13" s="1"/>
      <c r="BG13" s="1"/>
      <c r="BL13" s="1"/>
      <c r="BQ13" s="17"/>
      <c r="BV13" s="1"/>
      <c r="CA13" s="1"/>
      <c r="CF13" s="17"/>
    </row>
    <row r="14" spans="1:237" x14ac:dyDescent="0.15">
      <c r="G14" s="1"/>
      <c r="AD14" s="1"/>
      <c r="AI14" s="1"/>
      <c r="AN14" s="1"/>
      <c r="AS14" s="1"/>
      <c r="AZ14" s="1"/>
      <c r="BB14" s="1"/>
      <c r="BG14" s="1"/>
      <c r="BL14" s="1"/>
      <c r="BQ14" s="17"/>
      <c r="BV14" s="1"/>
      <c r="CA14" s="1"/>
      <c r="CF14" s="17"/>
    </row>
    <row r="15" spans="1:237" ht="14" x14ac:dyDescent="0.15">
      <c r="A15" s="25" t="s">
        <v>183</v>
      </c>
      <c r="G15" s="1"/>
      <c r="AD15" s="1"/>
      <c r="AI15" s="1"/>
      <c r="AN15" s="1"/>
      <c r="AS15" s="1"/>
      <c r="AZ15" s="1"/>
      <c r="BB15" s="1"/>
      <c r="BG15" s="1"/>
      <c r="BL15" s="1"/>
      <c r="BQ15" s="17"/>
      <c r="BV15" s="1"/>
      <c r="CA15" s="1"/>
      <c r="CF15" s="17"/>
    </row>
    <row r="16" spans="1:237" ht="14" x14ac:dyDescent="0.15">
      <c r="A16" s="81" t="s">
        <v>185</v>
      </c>
      <c r="G16" s="1"/>
      <c r="AD16" s="1"/>
      <c r="AI16" s="1"/>
      <c r="AN16" s="1"/>
      <c r="AS16" s="1"/>
      <c r="AZ16" s="1"/>
      <c r="BB16" s="1"/>
      <c r="BG16" s="1"/>
      <c r="BL16" s="1"/>
      <c r="BQ16" s="17"/>
      <c r="BV16" s="1"/>
      <c r="CA16" s="1"/>
      <c r="CF16" s="17"/>
    </row>
    <row r="17" spans="1:237" ht="14" x14ac:dyDescent="0.15">
      <c r="A17" s="83" t="s">
        <v>184</v>
      </c>
      <c r="G17" s="1"/>
      <c r="AD17" s="1"/>
      <c r="AI17" s="1"/>
      <c r="AN17" s="1"/>
      <c r="AS17" s="1"/>
      <c r="AZ17" s="1"/>
      <c r="BB17" s="1"/>
      <c r="BG17" s="1"/>
      <c r="BL17" s="1"/>
      <c r="BQ17" s="17"/>
      <c r="BV17" s="1"/>
      <c r="CA17" s="1"/>
      <c r="CF17" s="17"/>
    </row>
    <row r="18" spans="1:237" x14ac:dyDescent="0.15">
      <c r="G18" s="1"/>
      <c r="AD18" s="1"/>
      <c r="AI18" s="1"/>
      <c r="AN18" s="1"/>
      <c r="AS18" s="1"/>
      <c r="AZ18" s="1"/>
      <c r="BB18" s="1"/>
      <c r="BG18" s="1"/>
      <c r="BL18" s="1"/>
      <c r="BQ18" s="17"/>
      <c r="BV18" s="1"/>
      <c r="CA18" s="1"/>
      <c r="CF18" s="17"/>
    </row>
    <row r="19" spans="1:237" x14ac:dyDescent="0.15">
      <c r="G19" s="1"/>
      <c r="AD19" s="1"/>
      <c r="AI19" s="1"/>
      <c r="AN19" s="1"/>
      <c r="AS19" s="1"/>
      <c r="AZ19" s="1"/>
      <c r="BB19" s="1"/>
      <c r="BG19" s="1"/>
      <c r="BL19" s="1"/>
      <c r="BQ19" s="17"/>
      <c r="BV19" s="1"/>
      <c r="CA19" s="1"/>
      <c r="CF19" s="17"/>
    </row>
    <row r="20" spans="1:237" x14ac:dyDescent="0.15">
      <c r="G20" s="1"/>
      <c r="AD20" s="1"/>
      <c r="AI20" s="1"/>
      <c r="AN20" s="1"/>
      <c r="AS20" s="1"/>
      <c r="AZ20" s="1"/>
      <c r="BB20" s="1"/>
      <c r="BG20" s="1"/>
      <c r="BL20" s="1"/>
      <c r="BQ20" s="17"/>
      <c r="BV20" s="1"/>
      <c r="CA20" s="1"/>
      <c r="CF20" s="17"/>
    </row>
    <row r="21" spans="1:237" x14ac:dyDescent="0.15">
      <c r="G21" s="1"/>
      <c r="AD21" s="1"/>
      <c r="AI21" s="1"/>
      <c r="AN21" s="1"/>
      <c r="AS21" s="1"/>
      <c r="AZ21" s="1"/>
      <c r="BB21" s="1"/>
      <c r="BG21" s="1"/>
      <c r="BL21" s="1"/>
      <c r="BQ21" s="17"/>
      <c r="BV21" s="1"/>
      <c r="CA21" s="1"/>
      <c r="CF21" s="17"/>
    </row>
    <row r="22" spans="1:237" x14ac:dyDescent="0.15">
      <c r="G22" s="1"/>
      <c r="AD22" s="1"/>
      <c r="AI22" s="1"/>
      <c r="AN22" s="1"/>
      <c r="AS22" s="1"/>
      <c r="AZ22" s="1"/>
      <c r="BB22" s="1"/>
      <c r="BG22" s="1"/>
      <c r="BL22" s="1"/>
      <c r="BQ22" s="17"/>
      <c r="BV22" s="1"/>
      <c r="CA22" s="1"/>
      <c r="CF22" s="17"/>
    </row>
    <row r="23" spans="1:237" x14ac:dyDescent="0.15">
      <c r="G23" s="1"/>
      <c r="AD23" s="1"/>
      <c r="AI23" s="1"/>
      <c r="AN23" s="1"/>
      <c r="AS23" s="1"/>
      <c r="AZ23" s="1"/>
      <c r="BB23" s="1"/>
      <c r="BG23" s="1"/>
      <c r="BL23" s="1"/>
      <c r="BQ23" s="17"/>
      <c r="BV23" s="1"/>
      <c r="CA23" s="1"/>
      <c r="CF23" s="17"/>
    </row>
    <row r="24" spans="1:237" x14ac:dyDescent="0.15">
      <c r="G24" s="1"/>
      <c r="AD24" s="1"/>
      <c r="AI24" s="1"/>
      <c r="AN24" s="1"/>
      <c r="AS24" s="1"/>
      <c r="AZ24" s="1"/>
      <c r="BB24" s="1"/>
      <c r="BG24" s="1"/>
      <c r="BL24" s="1"/>
      <c r="BQ24" s="17"/>
      <c r="BV24" s="1"/>
      <c r="CA24" s="1"/>
      <c r="CF24" s="17"/>
    </row>
    <row r="25" spans="1:237" x14ac:dyDescent="0.15">
      <c r="G25" s="1"/>
      <c r="AD25" s="1"/>
      <c r="AI25" s="1"/>
      <c r="AN25" s="1"/>
      <c r="AS25" s="1"/>
      <c r="AZ25" s="1"/>
      <c r="BB25" s="1"/>
      <c r="BG25" s="1"/>
      <c r="BL25" s="1"/>
      <c r="BQ25" s="17"/>
      <c r="BV25" s="1"/>
      <c r="CA25" s="1"/>
      <c r="CF25" s="17"/>
    </row>
    <row r="26" spans="1:237" x14ac:dyDescent="0.15">
      <c r="G26" s="1"/>
      <c r="AD26" s="1"/>
      <c r="AI26" s="1"/>
      <c r="AN26" s="1"/>
      <c r="AS26" s="1"/>
      <c r="AZ26" s="1"/>
      <c r="BB26" s="1"/>
      <c r="BG26" s="1"/>
      <c r="BL26" s="1"/>
      <c r="BQ26" s="17"/>
      <c r="BV26" s="1"/>
      <c r="CA26" s="1"/>
      <c r="CF26" s="17"/>
    </row>
    <row r="27" spans="1:237" s="17" customFormat="1" x14ac:dyDescent="0.15">
      <c r="A27" s="1"/>
      <c r="B27" s="1"/>
      <c r="C27" s="1"/>
      <c r="D27" s="1"/>
      <c r="E27" s="1"/>
      <c r="F27" s="1"/>
      <c r="G27" s="1"/>
      <c r="H27" s="1"/>
      <c r="I27" s="1"/>
      <c r="J27" s="1"/>
      <c r="K27" s="1"/>
      <c r="L27" s="1"/>
      <c r="M27" s="1"/>
      <c r="N27" s="1"/>
      <c r="O27" s="142"/>
      <c r="P27" s="1"/>
      <c r="Q27" s="1"/>
      <c r="R27" s="1"/>
      <c r="S27" s="1"/>
      <c r="T27" s="142"/>
      <c r="Y27" s="144"/>
      <c r="AA27" s="1"/>
      <c r="AB27" s="1"/>
      <c r="AC27" s="1"/>
      <c r="AD27" s="1"/>
      <c r="AE27" s="1"/>
      <c r="AF27" s="1"/>
      <c r="AG27" s="1"/>
      <c r="AH27" s="1"/>
      <c r="AI27" s="1"/>
      <c r="AJ27" s="1"/>
      <c r="AK27" s="1"/>
      <c r="AL27" s="1"/>
      <c r="AM27" s="1"/>
      <c r="AN27" s="1"/>
      <c r="AO27" s="1"/>
      <c r="AP27" s="1"/>
      <c r="AQ27" s="1"/>
      <c r="AR27" s="1"/>
      <c r="AS27" s="1"/>
      <c r="AX27" s="144"/>
      <c r="AY27" s="1"/>
      <c r="AZ27" s="1"/>
      <c r="BA27" s="1"/>
      <c r="BB27" s="1"/>
      <c r="BC27" s="1"/>
      <c r="BD27" s="1"/>
      <c r="BE27" s="1"/>
      <c r="BF27" s="1"/>
      <c r="BG27" s="1"/>
      <c r="BH27" s="1"/>
      <c r="BI27" s="1"/>
      <c r="BJ27" s="1"/>
      <c r="BK27" s="1"/>
      <c r="BL27" s="1"/>
      <c r="BS27" s="1"/>
      <c r="BT27" s="1"/>
      <c r="BU27" s="1"/>
      <c r="BV27" s="1"/>
      <c r="BW27" s="1"/>
      <c r="BX27" s="1"/>
      <c r="BY27" s="1"/>
      <c r="BZ27" s="1"/>
      <c r="CA27" s="1"/>
      <c r="CK27" s="151"/>
      <c r="CL27" s="77"/>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row>
    <row r="28" spans="1:237" s="17" customFormat="1" x14ac:dyDescent="0.15">
      <c r="A28" s="1"/>
      <c r="B28" s="1"/>
      <c r="C28" s="1"/>
      <c r="D28" s="1"/>
      <c r="E28" s="1"/>
      <c r="F28" s="1"/>
      <c r="G28" s="1"/>
      <c r="H28" s="1"/>
      <c r="I28" s="1"/>
      <c r="J28" s="1"/>
      <c r="K28" s="1"/>
      <c r="L28" s="1"/>
      <c r="M28" s="1"/>
      <c r="N28" s="1"/>
      <c r="O28" s="142"/>
      <c r="P28" s="1"/>
      <c r="Q28" s="1"/>
      <c r="R28" s="1"/>
      <c r="S28" s="1"/>
      <c r="T28" s="142"/>
      <c r="Y28" s="144"/>
      <c r="AA28" s="1"/>
      <c r="AB28" s="1"/>
      <c r="AC28" s="1"/>
      <c r="AD28" s="1"/>
      <c r="AE28" s="1"/>
      <c r="AF28" s="1"/>
      <c r="AG28" s="1"/>
      <c r="AH28" s="1"/>
      <c r="AI28" s="1"/>
      <c r="AJ28" s="1"/>
      <c r="AK28" s="1"/>
      <c r="AL28" s="1"/>
      <c r="AM28" s="1"/>
      <c r="AN28" s="1"/>
      <c r="AO28" s="1"/>
      <c r="AP28" s="1"/>
      <c r="AQ28" s="1"/>
      <c r="AR28" s="1"/>
      <c r="AS28" s="1"/>
      <c r="AX28" s="144"/>
      <c r="AY28" s="1"/>
      <c r="AZ28" s="1"/>
      <c r="BA28" s="1"/>
      <c r="BB28" s="1"/>
      <c r="BC28" s="1"/>
      <c r="BD28" s="1"/>
      <c r="BE28" s="1"/>
      <c r="BF28" s="1"/>
      <c r="BG28" s="1"/>
      <c r="BH28" s="1"/>
      <c r="BI28" s="1"/>
      <c r="BJ28" s="1"/>
      <c r="BK28" s="1"/>
      <c r="BL28" s="1"/>
      <c r="BS28" s="1"/>
      <c r="BT28" s="1"/>
      <c r="BU28" s="1"/>
      <c r="BV28" s="1"/>
      <c r="BW28" s="1"/>
      <c r="BX28" s="1"/>
      <c r="BY28" s="1"/>
      <c r="BZ28" s="1"/>
      <c r="CA28" s="1"/>
      <c r="CK28" s="151"/>
      <c r="CL28" s="77"/>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row>
    <row r="29" spans="1:237" s="17" customFormat="1" x14ac:dyDescent="0.15">
      <c r="A29" s="1"/>
      <c r="B29" s="1"/>
      <c r="C29" s="1"/>
      <c r="D29" s="1"/>
      <c r="E29" s="1"/>
      <c r="F29" s="1"/>
      <c r="G29" s="1"/>
      <c r="H29" s="1"/>
      <c r="I29" s="1"/>
      <c r="J29" s="1"/>
      <c r="K29" s="1"/>
      <c r="L29" s="1"/>
      <c r="M29" s="1"/>
      <c r="N29" s="1"/>
      <c r="O29" s="142"/>
      <c r="P29" s="1"/>
      <c r="Q29" s="1"/>
      <c r="R29" s="1"/>
      <c r="S29" s="1"/>
      <c r="T29" s="142"/>
      <c r="Y29" s="144"/>
      <c r="AA29" s="1"/>
      <c r="AB29" s="1"/>
      <c r="AC29" s="1"/>
      <c r="AD29" s="1"/>
      <c r="AE29" s="1"/>
      <c r="AF29" s="1"/>
      <c r="AG29" s="1"/>
      <c r="AH29" s="1"/>
      <c r="AI29" s="1"/>
      <c r="AJ29" s="1"/>
      <c r="AK29" s="1"/>
      <c r="AL29" s="1"/>
      <c r="AM29" s="1"/>
      <c r="AN29" s="1"/>
      <c r="AO29" s="1"/>
      <c r="AP29" s="1"/>
      <c r="AQ29" s="1"/>
      <c r="AR29" s="1"/>
      <c r="AS29" s="1"/>
      <c r="AX29" s="144"/>
      <c r="AY29" s="1"/>
      <c r="AZ29" s="1"/>
      <c r="BA29" s="1"/>
      <c r="BB29" s="1"/>
      <c r="BC29" s="1"/>
      <c r="BD29" s="1"/>
      <c r="BE29" s="1"/>
      <c r="BF29" s="1"/>
      <c r="BG29" s="1"/>
      <c r="BH29" s="1"/>
      <c r="BI29" s="1"/>
      <c r="BJ29" s="1"/>
      <c r="BK29" s="1"/>
      <c r="BL29" s="1"/>
      <c r="BS29" s="1"/>
      <c r="BT29" s="1"/>
      <c r="BU29" s="1"/>
      <c r="BV29" s="1"/>
      <c r="BW29" s="1"/>
      <c r="BX29" s="1"/>
      <c r="BY29" s="1"/>
      <c r="BZ29" s="1"/>
      <c r="CA29" s="1"/>
      <c r="CK29" s="151"/>
      <c r="CL29" s="77"/>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row>
    <row r="30" spans="1:237" s="17" customFormat="1" x14ac:dyDescent="0.15">
      <c r="A30" s="1"/>
      <c r="B30" s="1"/>
      <c r="C30" s="1"/>
      <c r="D30" s="1"/>
      <c r="E30" s="1"/>
      <c r="F30" s="1"/>
      <c r="G30" s="1"/>
      <c r="H30" s="1"/>
      <c r="I30" s="1"/>
      <c r="J30" s="1"/>
      <c r="K30" s="1"/>
      <c r="L30" s="1"/>
      <c r="M30" s="1"/>
      <c r="N30" s="1"/>
      <c r="O30" s="142"/>
      <c r="P30" s="1"/>
      <c r="Q30" s="1"/>
      <c r="R30" s="1"/>
      <c r="S30" s="1"/>
      <c r="T30" s="142"/>
      <c r="Y30" s="144"/>
      <c r="AA30" s="1"/>
      <c r="AB30" s="1"/>
      <c r="AC30" s="1"/>
      <c r="AD30" s="1"/>
      <c r="AE30" s="1"/>
      <c r="AF30" s="1"/>
      <c r="AG30" s="1"/>
      <c r="AH30" s="1"/>
      <c r="AI30" s="1"/>
      <c r="AJ30" s="1"/>
      <c r="AK30" s="1"/>
      <c r="AL30" s="1"/>
      <c r="AM30" s="1"/>
      <c r="AN30" s="1"/>
      <c r="AO30" s="1"/>
      <c r="AP30" s="1"/>
      <c r="AQ30" s="1"/>
      <c r="AR30" s="1"/>
      <c r="AS30" s="1"/>
      <c r="AX30" s="144"/>
      <c r="AY30" s="1"/>
      <c r="AZ30" s="1"/>
      <c r="BA30" s="1"/>
      <c r="BB30" s="1"/>
      <c r="BC30" s="1"/>
      <c r="BD30" s="1"/>
      <c r="BE30" s="1"/>
      <c r="BF30" s="1"/>
      <c r="BG30" s="1"/>
      <c r="BH30" s="1"/>
      <c r="BI30" s="1"/>
      <c r="BJ30" s="1"/>
      <c r="BK30" s="1"/>
      <c r="BL30" s="1"/>
      <c r="BS30" s="1"/>
      <c r="BT30" s="1"/>
      <c r="BU30" s="1"/>
      <c r="BV30" s="1"/>
      <c r="BW30" s="1"/>
      <c r="BX30" s="1"/>
      <c r="BY30" s="1"/>
      <c r="BZ30" s="1"/>
      <c r="CA30" s="1"/>
      <c r="CK30" s="151"/>
      <c r="CL30" s="77"/>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row>
    <row r="31" spans="1:237" s="17" customFormat="1" x14ac:dyDescent="0.15">
      <c r="A31" s="1"/>
      <c r="B31" s="1"/>
      <c r="C31" s="1"/>
      <c r="D31" s="1"/>
      <c r="E31" s="1"/>
      <c r="F31" s="1"/>
      <c r="G31" s="1"/>
      <c r="H31" s="1"/>
      <c r="I31" s="1"/>
      <c r="J31" s="1"/>
      <c r="K31" s="1"/>
      <c r="L31" s="1"/>
      <c r="M31" s="1"/>
      <c r="N31" s="1"/>
      <c r="O31" s="142"/>
      <c r="P31" s="1"/>
      <c r="Q31" s="1"/>
      <c r="R31" s="1"/>
      <c r="S31" s="1"/>
      <c r="T31" s="142"/>
      <c r="Y31" s="144"/>
      <c r="AA31" s="1"/>
      <c r="AB31" s="1"/>
      <c r="AC31" s="1"/>
      <c r="AD31" s="1"/>
      <c r="AE31" s="1"/>
      <c r="AF31" s="1"/>
      <c r="AG31" s="1"/>
      <c r="AH31" s="1"/>
      <c r="AI31" s="1"/>
      <c r="AJ31" s="1"/>
      <c r="AK31" s="1"/>
      <c r="AL31" s="1"/>
      <c r="AM31" s="1"/>
      <c r="AN31" s="1"/>
      <c r="AO31" s="1"/>
      <c r="AP31" s="1"/>
      <c r="AQ31" s="1"/>
      <c r="AR31" s="1"/>
      <c r="AS31" s="1"/>
      <c r="AX31" s="144"/>
      <c r="AY31" s="1"/>
      <c r="AZ31" s="1"/>
      <c r="BA31" s="1"/>
      <c r="BB31" s="1"/>
      <c r="BC31" s="1"/>
      <c r="BD31" s="1"/>
      <c r="BE31" s="1"/>
      <c r="BF31" s="1"/>
      <c r="BG31" s="1"/>
      <c r="BH31" s="1"/>
      <c r="BI31" s="1"/>
      <c r="BJ31" s="1"/>
      <c r="BK31" s="1"/>
      <c r="BL31" s="1"/>
      <c r="BS31" s="1"/>
      <c r="BT31" s="1"/>
      <c r="BU31" s="1"/>
      <c r="BV31" s="1"/>
      <c r="BW31" s="1"/>
      <c r="BX31" s="1"/>
      <c r="BY31" s="1"/>
      <c r="BZ31" s="1"/>
      <c r="CA31" s="1"/>
      <c r="CK31" s="151"/>
      <c r="CL31" s="77"/>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row>
    <row r="32" spans="1:237" s="17" customFormat="1" x14ac:dyDescent="0.15">
      <c r="A32" s="1"/>
      <c r="B32" s="1"/>
      <c r="C32" s="1"/>
      <c r="D32" s="1"/>
      <c r="E32" s="1"/>
      <c r="F32" s="1"/>
      <c r="G32" s="1"/>
      <c r="H32" s="1"/>
      <c r="I32" s="1"/>
      <c r="J32" s="1"/>
      <c r="K32" s="1"/>
      <c r="L32" s="1"/>
      <c r="M32" s="1"/>
      <c r="N32" s="1"/>
      <c r="O32" s="142"/>
      <c r="P32" s="1"/>
      <c r="Q32" s="1"/>
      <c r="R32" s="1"/>
      <c r="S32" s="1"/>
      <c r="T32" s="142"/>
      <c r="Y32" s="144"/>
      <c r="AA32" s="1"/>
      <c r="AB32" s="1"/>
      <c r="AC32" s="1"/>
      <c r="AD32" s="1"/>
      <c r="AE32" s="1"/>
      <c r="AF32" s="1"/>
      <c r="AG32" s="1"/>
      <c r="AH32" s="1"/>
      <c r="AI32" s="1"/>
      <c r="AJ32" s="1"/>
      <c r="AK32" s="1"/>
      <c r="AL32" s="1"/>
      <c r="AM32" s="1"/>
      <c r="AN32" s="1"/>
      <c r="AO32" s="1"/>
      <c r="AP32" s="1"/>
      <c r="AQ32" s="1"/>
      <c r="AR32" s="1"/>
      <c r="AS32" s="1"/>
      <c r="AX32" s="144"/>
      <c r="AY32" s="1"/>
      <c r="AZ32" s="1"/>
      <c r="BA32" s="1"/>
      <c r="BB32" s="1"/>
      <c r="BC32" s="1"/>
      <c r="BD32" s="1"/>
      <c r="BE32" s="1"/>
      <c r="BF32" s="1"/>
      <c r="BG32" s="1"/>
      <c r="BH32" s="1"/>
      <c r="BI32" s="1"/>
      <c r="BJ32" s="1"/>
      <c r="BK32" s="1"/>
      <c r="BL32" s="1"/>
      <c r="BS32" s="1"/>
      <c r="BT32" s="1"/>
      <c r="BU32" s="1"/>
      <c r="BV32" s="1"/>
      <c r="BW32" s="1"/>
      <c r="BX32" s="1"/>
      <c r="BY32" s="1"/>
      <c r="BZ32" s="1"/>
      <c r="CA32" s="1"/>
      <c r="CK32" s="151"/>
      <c r="CL32" s="77"/>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row>
    <row r="33" spans="1:237" s="17" customFormat="1" x14ac:dyDescent="0.15">
      <c r="A33" s="1"/>
      <c r="B33" s="1"/>
      <c r="C33" s="1"/>
      <c r="D33" s="1"/>
      <c r="E33" s="1"/>
      <c r="F33" s="1"/>
      <c r="G33" s="1"/>
      <c r="H33" s="1"/>
      <c r="I33" s="1"/>
      <c r="J33" s="1"/>
      <c r="K33" s="1"/>
      <c r="L33" s="1"/>
      <c r="M33" s="1"/>
      <c r="N33" s="1"/>
      <c r="O33" s="142"/>
      <c r="P33" s="1"/>
      <c r="Q33" s="1"/>
      <c r="R33" s="1"/>
      <c r="S33" s="1"/>
      <c r="T33" s="142"/>
      <c r="Y33" s="144"/>
      <c r="AA33" s="1"/>
      <c r="AB33" s="1"/>
      <c r="AC33" s="1"/>
      <c r="AD33" s="1"/>
      <c r="AE33" s="1"/>
      <c r="AF33" s="1"/>
      <c r="AG33" s="1"/>
      <c r="AH33" s="1"/>
      <c r="AI33" s="1"/>
      <c r="AJ33" s="1"/>
      <c r="AK33" s="1"/>
      <c r="AL33" s="1"/>
      <c r="AM33" s="1"/>
      <c r="AN33" s="1"/>
      <c r="AO33" s="1"/>
      <c r="AP33" s="1"/>
      <c r="AQ33" s="1"/>
      <c r="AR33" s="1"/>
      <c r="AS33" s="1"/>
      <c r="AX33" s="144"/>
      <c r="AY33" s="1"/>
      <c r="AZ33" s="1"/>
      <c r="BA33" s="1"/>
      <c r="BB33" s="1"/>
      <c r="BC33" s="1"/>
      <c r="BD33" s="1"/>
      <c r="BE33" s="1"/>
      <c r="BF33" s="1"/>
      <c r="BG33" s="1"/>
      <c r="BH33" s="1"/>
      <c r="BI33" s="1"/>
      <c r="BJ33" s="1"/>
      <c r="BK33" s="1"/>
      <c r="BL33" s="1"/>
      <c r="BS33" s="1"/>
      <c r="BT33" s="1"/>
      <c r="BU33" s="1"/>
      <c r="BV33" s="1"/>
      <c r="BW33" s="1"/>
      <c r="BX33" s="1"/>
      <c r="BY33" s="1"/>
      <c r="BZ33" s="1"/>
      <c r="CA33" s="1"/>
      <c r="CK33" s="151"/>
      <c r="CL33" s="77"/>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row>
    <row r="34" spans="1:237" s="17" customFormat="1" x14ac:dyDescent="0.15">
      <c r="A34" s="1"/>
      <c r="B34" s="1"/>
      <c r="C34" s="1"/>
      <c r="D34" s="1"/>
      <c r="E34" s="1"/>
      <c r="F34" s="1"/>
      <c r="G34" s="1"/>
      <c r="H34" s="1"/>
      <c r="I34" s="1"/>
      <c r="J34" s="1"/>
      <c r="K34" s="1"/>
      <c r="L34" s="1"/>
      <c r="M34" s="1"/>
      <c r="N34" s="1"/>
      <c r="O34" s="142"/>
      <c r="P34" s="1"/>
      <c r="Q34" s="1"/>
      <c r="R34" s="1"/>
      <c r="S34" s="1"/>
      <c r="T34" s="142"/>
      <c r="Y34" s="144"/>
      <c r="AA34" s="1"/>
      <c r="AB34" s="1"/>
      <c r="AC34" s="1"/>
      <c r="AD34" s="1"/>
      <c r="AE34" s="1"/>
      <c r="AF34" s="1"/>
      <c r="AG34" s="1"/>
      <c r="AH34" s="1"/>
      <c r="AI34" s="1"/>
      <c r="AJ34" s="1"/>
      <c r="AK34" s="1"/>
      <c r="AL34" s="1"/>
      <c r="AM34" s="1"/>
      <c r="AN34" s="1"/>
      <c r="AO34" s="1"/>
      <c r="AP34" s="1"/>
      <c r="AQ34" s="1"/>
      <c r="AR34" s="1"/>
      <c r="AS34" s="1"/>
      <c r="AX34" s="144"/>
      <c r="AY34" s="1"/>
      <c r="AZ34" s="1"/>
      <c r="BA34" s="1"/>
      <c r="BB34" s="1"/>
      <c r="BC34" s="1"/>
      <c r="BD34" s="1"/>
      <c r="BE34" s="1"/>
      <c r="BF34" s="1"/>
      <c r="BG34" s="1"/>
      <c r="BH34" s="1"/>
      <c r="BI34" s="1"/>
      <c r="BJ34" s="1"/>
      <c r="BK34" s="1"/>
      <c r="BL34" s="1"/>
      <c r="BS34" s="1"/>
      <c r="BT34" s="1"/>
      <c r="BU34" s="1"/>
      <c r="BV34" s="1"/>
      <c r="BW34" s="1"/>
      <c r="BX34" s="1"/>
      <c r="BY34" s="1"/>
      <c r="BZ34" s="1"/>
      <c r="CA34" s="1"/>
      <c r="CK34" s="151"/>
      <c r="CL34" s="77"/>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row>
    <row r="35" spans="1:237" s="17" customFormat="1" x14ac:dyDescent="0.15">
      <c r="A35" s="1"/>
      <c r="B35" s="1"/>
      <c r="C35" s="1"/>
      <c r="D35" s="1"/>
      <c r="E35" s="1"/>
      <c r="F35" s="1"/>
      <c r="G35" s="1"/>
      <c r="H35" s="1"/>
      <c r="I35" s="1"/>
      <c r="J35" s="1"/>
      <c r="K35" s="1"/>
      <c r="L35" s="1"/>
      <c r="M35" s="1"/>
      <c r="N35" s="1"/>
      <c r="O35" s="142"/>
      <c r="P35" s="1"/>
      <c r="Q35" s="1"/>
      <c r="R35" s="1"/>
      <c r="S35" s="1"/>
      <c r="T35" s="142"/>
      <c r="Y35" s="144"/>
      <c r="AA35" s="1"/>
      <c r="AB35" s="1"/>
      <c r="AC35" s="1"/>
      <c r="AD35" s="1"/>
      <c r="AE35" s="1"/>
      <c r="AF35" s="1"/>
      <c r="AG35" s="1"/>
      <c r="AH35" s="1"/>
      <c r="AI35" s="1"/>
      <c r="AJ35" s="1"/>
      <c r="AK35" s="1"/>
      <c r="AL35" s="1"/>
      <c r="AM35" s="1"/>
      <c r="AN35" s="1"/>
      <c r="AO35" s="1"/>
      <c r="AP35" s="1"/>
      <c r="AQ35" s="1"/>
      <c r="AR35" s="1"/>
      <c r="AS35" s="1"/>
      <c r="AX35" s="144"/>
      <c r="AY35" s="1"/>
      <c r="AZ35" s="1"/>
      <c r="BA35" s="1"/>
      <c r="BB35" s="1"/>
      <c r="BC35" s="1"/>
      <c r="BD35" s="1"/>
      <c r="BE35" s="1"/>
      <c r="BF35" s="1"/>
      <c r="BG35" s="1"/>
      <c r="BH35" s="1"/>
      <c r="BI35" s="1"/>
      <c r="BJ35" s="1"/>
      <c r="BK35" s="1"/>
      <c r="BL35" s="1"/>
      <c r="BS35" s="1"/>
      <c r="BT35" s="1"/>
      <c r="BU35" s="1"/>
      <c r="BV35" s="1"/>
      <c r="BW35" s="1"/>
      <c r="BX35" s="1"/>
      <c r="BY35" s="1"/>
      <c r="BZ35" s="1"/>
      <c r="CA35" s="1"/>
      <c r="CK35" s="151"/>
      <c r="CL35" s="77"/>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row>
    <row r="36" spans="1:237" s="17" customFormat="1" x14ac:dyDescent="0.15">
      <c r="A36" s="1"/>
      <c r="B36" s="1"/>
      <c r="C36" s="1"/>
      <c r="D36" s="1"/>
      <c r="E36" s="1"/>
      <c r="F36" s="1"/>
      <c r="G36" s="1"/>
      <c r="H36" s="1"/>
      <c r="I36" s="1"/>
      <c r="J36" s="1"/>
      <c r="K36" s="1"/>
      <c r="L36" s="1"/>
      <c r="M36" s="1"/>
      <c r="N36" s="1"/>
      <c r="O36" s="142"/>
      <c r="P36" s="1"/>
      <c r="Q36" s="1"/>
      <c r="R36" s="1"/>
      <c r="S36" s="1"/>
      <c r="T36" s="142"/>
      <c r="Y36" s="144"/>
      <c r="AA36" s="1"/>
      <c r="AB36" s="1"/>
      <c r="AC36" s="1"/>
      <c r="AD36" s="1"/>
      <c r="AE36" s="1"/>
      <c r="AF36" s="1"/>
      <c r="AG36" s="1"/>
      <c r="AH36" s="1"/>
      <c r="AI36" s="1"/>
      <c r="AJ36" s="1"/>
      <c r="AK36" s="1"/>
      <c r="AL36" s="1"/>
      <c r="AM36" s="1"/>
      <c r="AN36" s="1"/>
      <c r="AO36" s="1"/>
      <c r="AP36" s="1"/>
      <c r="AQ36" s="1"/>
      <c r="AR36" s="1"/>
      <c r="AS36" s="1"/>
      <c r="AX36" s="144"/>
      <c r="AY36" s="1"/>
      <c r="AZ36" s="1"/>
      <c r="BA36" s="1"/>
      <c r="BB36" s="1"/>
      <c r="BC36" s="1"/>
      <c r="BD36" s="1"/>
      <c r="BE36" s="1"/>
      <c r="BF36" s="1"/>
      <c r="BG36" s="1"/>
      <c r="BH36" s="1"/>
      <c r="BI36" s="1"/>
      <c r="BJ36" s="1"/>
      <c r="BK36" s="1"/>
      <c r="BL36" s="1"/>
      <c r="BS36" s="1"/>
      <c r="BT36" s="1"/>
      <c r="BU36" s="1"/>
      <c r="BV36" s="1"/>
      <c r="BW36" s="1"/>
      <c r="BX36" s="1"/>
      <c r="BY36" s="1"/>
      <c r="BZ36" s="1"/>
      <c r="CA36" s="1"/>
      <c r="CK36" s="151"/>
      <c r="CL36" s="77"/>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row>
    <row r="37" spans="1:237" s="17" customFormat="1" x14ac:dyDescent="0.15">
      <c r="A37" s="1"/>
      <c r="B37" s="1"/>
      <c r="C37" s="1"/>
      <c r="D37" s="1"/>
      <c r="E37" s="1"/>
      <c r="F37" s="1"/>
      <c r="G37" s="1"/>
      <c r="H37" s="1"/>
      <c r="I37" s="1"/>
      <c r="J37" s="1"/>
      <c r="K37" s="1"/>
      <c r="L37" s="1"/>
      <c r="M37" s="1"/>
      <c r="N37" s="1"/>
      <c r="O37" s="142"/>
      <c r="P37" s="1"/>
      <c r="Q37" s="1"/>
      <c r="R37" s="1"/>
      <c r="S37" s="1"/>
      <c r="T37" s="142"/>
      <c r="Y37" s="144"/>
      <c r="AA37" s="1"/>
      <c r="AB37" s="1"/>
      <c r="AC37" s="1"/>
      <c r="AD37" s="1"/>
      <c r="AE37" s="1"/>
      <c r="AF37" s="1"/>
      <c r="AG37" s="1"/>
      <c r="AH37" s="1"/>
      <c r="AI37" s="1"/>
      <c r="AJ37" s="1"/>
      <c r="AK37" s="1"/>
      <c r="AL37" s="1"/>
      <c r="AM37" s="1"/>
      <c r="AN37" s="1"/>
      <c r="AO37" s="1"/>
      <c r="AP37" s="1"/>
      <c r="AQ37" s="1"/>
      <c r="AR37" s="1"/>
      <c r="AS37" s="1"/>
      <c r="AX37" s="144"/>
      <c r="AY37" s="1"/>
      <c r="AZ37" s="1"/>
      <c r="BA37" s="1"/>
      <c r="BB37" s="1"/>
      <c r="BC37" s="1"/>
      <c r="BD37" s="1"/>
      <c r="BE37" s="1"/>
      <c r="BF37" s="1"/>
      <c r="BG37" s="1"/>
      <c r="BH37" s="1"/>
      <c r="BI37" s="1"/>
      <c r="BJ37" s="1"/>
      <c r="BK37" s="1"/>
      <c r="BL37" s="1"/>
      <c r="BS37" s="1"/>
      <c r="BT37" s="1"/>
      <c r="BU37" s="1"/>
      <c r="BV37" s="1"/>
      <c r="BW37" s="1"/>
      <c r="BX37" s="1"/>
      <c r="BY37" s="1"/>
      <c r="BZ37" s="1"/>
      <c r="CA37" s="1"/>
      <c r="CK37" s="151"/>
      <c r="CL37" s="77"/>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row>
    <row r="38" spans="1:237" s="17" customFormat="1" x14ac:dyDescent="0.15">
      <c r="A38" s="1"/>
      <c r="B38" s="1"/>
      <c r="C38" s="1"/>
      <c r="D38" s="1"/>
      <c r="E38" s="1"/>
      <c r="F38" s="1"/>
      <c r="G38" s="1"/>
      <c r="H38" s="1"/>
      <c r="I38" s="1"/>
      <c r="J38" s="1"/>
      <c r="K38" s="1"/>
      <c r="L38" s="1"/>
      <c r="M38" s="1"/>
      <c r="N38" s="1"/>
      <c r="O38" s="142"/>
      <c r="P38" s="1"/>
      <c r="Q38" s="1"/>
      <c r="R38" s="1"/>
      <c r="S38" s="1"/>
      <c r="T38" s="142"/>
      <c r="Y38" s="144"/>
      <c r="AA38" s="1"/>
      <c r="AB38" s="1"/>
      <c r="AC38" s="1"/>
      <c r="AD38" s="1"/>
      <c r="AE38" s="1"/>
      <c r="AF38" s="1"/>
      <c r="AG38" s="1"/>
      <c r="AH38" s="1"/>
      <c r="AI38" s="1"/>
      <c r="AJ38" s="1"/>
      <c r="AK38" s="1"/>
      <c r="AL38" s="1"/>
      <c r="AM38" s="1"/>
      <c r="AN38" s="1"/>
      <c r="AO38" s="1"/>
      <c r="AP38" s="1"/>
      <c r="AQ38" s="1"/>
      <c r="AR38" s="1"/>
      <c r="AS38" s="1"/>
      <c r="AX38" s="144"/>
      <c r="AY38" s="1"/>
      <c r="AZ38" s="1"/>
      <c r="BA38" s="1"/>
      <c r="BB38" s="1"/>
      <c r="BC38" s="1"/>
      <c r="BD38" s="1"/>
      <c r="BE38" s="1"/>
      <c r="BF38" s="1"/>
      <c r="BG38" s="1"/>
      <c r="BH38" s="1"/>
      <c r="BI38" s="1"/>
      <c r="BJ38" s="1"/>
      <c r="BK38" s="1"/>
      <c r="BL38" s="1"/>
      <c r="BS38" s="1"/>
      <c r="BT38" s="1"/>
      <c r="BU38" s="1"/>
      <c r="BV38" s="1"/>
      <c r="BW38" s="1"/>
      <c r="BX38" s="1"/>
      <c r="BY38" s="1"/>
      <c r="BZ38" s="1"/>
      <c r="CA38" s="1"/>
      <c r="CK38" s="151"/>
      <c r="CL38" s="77"/>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row>
    <row r="39" spans="1:237" s="17" customFormat="1" x14ac:dyDescent="0.15">
      <c r="A39" s="1"/>
      <c r="B39" s="1"/>
      <c r="C39" s="1"/>
      <c r="D39" s="1"/>
      <c r="E39" s="1"/>
      <c r="F39" s="1"/>
      <c r="G39" s="1"/>
      <c r="H39" s="1"/>
      <c r="I39" s="1"/>
      <c r="J39" s="1"/>
      <c r="K39" s="1"/>
      <c r="L39" s="1"/>
      <c r="M39" s="1"/>
      <c r="N39" s="1"/>
      <c r="O39" s="142"/>
      <c r="P39" s="1"/>
      <c r="Q39" s="1"/>
      <c r="R39" s="1"/>
      <c r="S39" s="1"/>
      <c r="T39" s="142"/>
      <c r="Y39" s="144"/>
      <c r="AA39" s="1"/>
      <c r="AB39" s="1"/>
      <c r="AC39" s="1"/>
      <c r="AD39" s="1"/>
      <c r="AE39" s="1"/>
      <c r="AF39" s="1"/>
      <c r="AG39" s="1"/>
      <c r="AH39" s="1"/>
      <c r="AI39" s="1"/>
      <c r="AJ39" s="1"/>
      <c r="AK39" s="1"/>
      <c r="AL39" s="1"/>
      <c r="AM39" s="1"/>
      <c r="AN39" s="1"/>
      <c r="AO39" s="1"/>
      <c r="AP39" s="1"/>
      <c r="AQ39" s="1"/>
      <c r="AR39" s="1"/>
      <c r="AS39" s="1"/>
      <c r="AX39" s="144"/>
      <c r="AY39" s="1"/>
      <c r="AZ39" s="1"/>
      <c r="BA39" s="1"/>
      <c r="BB39" s="1"/>
      <c r="BC39" s="1"/>
      <c r="BD39" s="1"/>
      <c r="BE39" s="1"/>
      <c r="BF39" s="1"/>
      <c r="BG39" s="1"/>
      <c r="BH39" s="1"/>
      <c r="BI39" s="1"/>
      <c r="BJ39" s="1"/>
      <c r="BK39" s="1"/>
      <c r="BL39" s="1"/>
      <c r="BS39" s="1"/>
      <c r="BT39" s="1"/>
      <c r="BU39" s="1"/>
      <c r="BV39" s="1"/>
      <c r="BW39" s="1"/>
      <c r="BX39" s="1"/>
      <c r="BY39" s="1"/>
      <c r="BZ39" s="1"/>
      <c r="CA39" s="1"/>
      <c r="CK39" s="151"/>
      <c r="CL39" s="77"/>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row>
    <row r="40" spans="1:237" s="17" customFormat="1" x14ac:dyDescent="0.15">
      <c r="A40" s="1"/>
      <c r="B40" s="1"/>
      <c r="C40" s="1"/>
      <c r="D40" s="1"/>
      <c r="E40" s="1"/>
      <c r="F40" s="1"/>
      <c r="G40" s="1"/>
      <c r="H40" s="1"/>
      <c r="I40" s="1"/>
      <c r="J40" s="1"/>
      <c r="K40" s="1"/>
      <c r="L40" s="1"/>
      <c r="M40" s="1"/>
      <c r="N40" s="1"/>
      <c r="O40" s="142"/>
      <c r="P40" s="1"/>
      <c r="Q40" s="1"/>
      <c r="R40" s="1"/>
      <c r="S40" s="1"/>
      <c r="T40" s="142"/>
      <c r="Y40" s="144"/>
      <c r="AA40" s="1"/>
      <c r="AB40" s="1"/>
      <c r="AC40" s="1"/>
      <c r="AD40" s="1"/>
      <c r="AE40" s="1"/>
      <c r="AF40" s="1"/>
      <c r="AG40" s="1"/>
      <c r="AH40" s="1"/>
      <c r="AI40" s="1"/>
      <c r="AJ40" s="1"/>
      <c r="AK40" s="1"/>
      <c r="AL40" s="1"/>
      <c r="AM40" s="1"/>
      <c r="AN40" s="1"/>
      <c r="AO40" s="1"/>
      <c r="AP40" s="1"/>
      <c r="AQ40" s="1"/>
      <c r="AR40" s="1"/>
      <c r="AS40" s="1"/>
      <c r="AX40" s="144"/>
      <c r="AY40" s="1"/>
      <c r="AZ40" s="1"/>
      <c r="BA40" s="1"/>
      <c r="BB40" s="1"/>
      <c r="BC40" s="1"/>
      <c r="BD40" s="1"/>
      <c r="BE40" s="1"/>
      <c r="BF40" s="1"/>
      <c r="BG40" s="1"/>
      <c r="BH40" s="1"/>
      <c r="BI40" s="1"/>
      <c r="BJ40" s="1"/>
      <c r="BK40" s="1"/>
      <c r="BL40" s="1"/>
      <c r="BS40" s="1"/>
      <c r="BT40" s="1"/>
      <c r="BU40" s="1"/>
      <c r="BV40" s="1"/>
      <c r="BW40" s="1"/>
      <c r="BX40" s="1"/>
      <c r="BY40" s="1"/>
      <c r="BZ40" s="1"/>
      <c r="CA40" s="1"/>
      <c r="CK40" s="151"/>
      <c r="CL40" s="77"/>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row>
    <row r="41" spans="1:237" s="17" customFormat="1" x14ac:dyDescent="0.15">
      <c r="A41" s="1"/>
      <c r="B41" s="1"/>
      <c r="C41" s="1"/>
      <c r="D41" s="1"/>
      <c r="E41" s="1"/>
      <c r="F41" s="1"/>
      <c r="G41" s="1"/>
      <c r="H41" s="1"/>
      <c r="I41" s="1"/>
      <c r="J41" s="1"/>
      <c r="K41" s="1"/>
      <c r="L41" s="1"/>
      <c r="M41" s="1"/>
      <c r="N41" s="1"/>
      <c r="O41" s="142"/>
      <c r="P41" s="1"/>
      <c r="Q41" s="1"/>
      <c r="R41" s="1"/>
      <c r="S41" s="1"/>
      <c r="T41" s="142"/>
      <c r="Y41" s="144"/>
      <c r="AA41" s="1"/>
      <c r="AB41" s="1"/>
      <c r="AC41" s="1"/>
      <c r="AD41" s="1"/>
      <c r="AE41" s="1"/>
      <c r="AF41" s="1"/>
      <c r="AG41" s="1"/>
      <c r="AH41" s="1"/>
      <c r="AI41" s="1"/>
      <c r="AJ41" s="1"/>
      <c r="AK41" s="1"/>
      <c r="AL41" s="1"/>
      <c r="AM41" s="1"/>
      <c r="AN41" s="1"/>
      <c r="AO41" s="1"/>
      <c r="AP41" s="1"/>
      <c r="AQ41" s="1"/>
      <c r="AR41" s="1"/>
      <c r="AS41" s="1"/>
      <c r="AX41" s="144"/>
      <c r="AY41" s="1"/>
      <c r="AZ41" s="1"/>
      <c r="BA41" s="1"/>
      <c r="BB41" s="1"/>
      <c r="BC41" s="1"/>
      <c r="BD41" s="1"/>
      <c r="BE41" s="1"/>
      <c r="BF41" s="1"/>
      <c r="BG41" s="1"/>
      <c r="BH41" s="1"/>
      <c r="BI41" s="1"/>
      <c r="BJ41" s="1"/>
      <c r="BK41" s="1"/>
      <c r="BL41" s="1"/>
      <c r="BS41" s="1"/>
      <c r="BT41" s="1"/>
      <c r="BU41" s="1"/>
      <c r="BV41" s="1"/>
      <c r="BW41" s="1"/>
      <c r="BX41" s="1"/>
      <c r="BY41" s="1"/>
      <c r="BZ41" s="1"/>
      <c r="CA41" s="1"/>
      <c r="CK41" s="151"/>
      <c r="CL41" s="77"/>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row>
    <row r="42" spans="1:237" s="17" customFormat="1" x14ac:dyDescent="0.15">
      <c r="A42" s="1"/>
      <c r="B42" s="1"/>
      <c r="C42" s="1"/>
      <c r="D42" s="1"/>
      <c r="E42" s="1"/>
      <c r="F42" s="1"/>
      <c r="G42" s="1"/>
      <c r="H42" s="1"/>
      <c r="I42" s="1"/>
      <c r="J42" s="1"/>
      <c r="K42" s="1"/>
      <c r="L42" s="1"/>
      <c r="M42" s="1"/>
      <c r="N42" s="1"/>
      <c r="O42" s="142"/>
      <c r="P42" s="1"/>
      <c r="Q42" s="1"/>
      <c r="R42" s="1"/>
      <c r="S42" s="1"/>
      <c r="T42" s="142"/>
      <c r="Y42" s="144"/>
      <c r="AA42" s="1"/>
      <c r="AB42" s="1"/>
      <c r="AC42" s="1"/>
      <c r="AD42" s="1"/>
      <c r="AE42" s="1"/>
      <c r="AF42" s="1"/>
      <c r="AG42" s="1"/>
      <c r="AH42" s="1"/>
      <c r="AI42" s="1"/>
      <c r="AJ42" s="1"/>
      <c r="AK42" s="1"/>
      <c r="AL42" s="1"/>
      <c r="AM42" s="1"/>
      <c r="AN42" s="1"/>
      <c r="AO42" s="1"/>
      <c r="AP42" s="1"/>
      <c r="AQ42" s="1"/>
      <c r="AR42" s="1"/>
      <c r="AS42" s="1"/>
      <c r="AX42" s="144"/>
      <c r="AY42" s="1"/>
      <c r="AZ42" s="1"/>
      <c r="BA42" s="1"/>
      <c r="BB42" s="1"/>
      <c r="BC42" s="1"/>
      <c r="BD42" s="1"/>
      <c r="BE42" s="1"/>
      <c r="BF42" s="1"/>
      <c r="BG42" s="1"/>
      <c r="BH42" s="1"/>
      <c r="BI42" s="1"/>
      <c r="BJ42" s="1"/>
      <c r="BK42" s="1"/>
      <c r="BL42" s="1"/>
      <c r="BS42" s="1"/>
      <c r="BT42" s="1"/>
      <c r="BU42" s="1"/>
      <c r="BV42" s="1"/>
      <c r="BW42" s="1"/>
      <c r="BX42" s="1"/>
      <c r="BY42" s="1"/>
      <c r="BZ42" s="1"/>
      <c r="CA42" s="1"/>
      <c r="CK42" s="151"/>
      <c r="CL42" s="77"/>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row>
    <row r="43" spans="1:237" s="17" customFormat="1" x14ac:dyDescent="0.15">
      <c r="A43" s="1"/>
      <c r="B43" s="1"/>
      <c r="C43" s="1"/>
      <c r="D43" s="1"/>
      <c r="E43" s="1"/>
      <c r="F43" s="1"/>
      <c r="G43" s="1"/>
      <c r="H43" s="1"/>
      <c r="I43" s="1"/>
      <c r="J43" s="1"/>
      <c r="K43" s="1"/>
      <c r="L43" s="1"/>
      <c r="M43" s="1"/>
      <c r="N43" s="1"/>
      <c r="O43" s="142"/>
      <c r="P43" s="1"/>
      <c r="Q43" s="1"/>
      <c r="R43" s="1"/>
      <c r="S43" s="1"/>
      <c r="T43" s="142"/>
      <c r="Y43" s="144"/>
      <c r="AA43" s="1"/>
      <c r="AB43" s="1"/>
      <c r="AC43" s="1"/>
      <c r="AD43" s="1"/>
      <c r="AE43" s="1"/>
      <c r="AF43" s="1"/>
      <c r="AG43" s="1"/>
      <c r="AH43" s="1"/>
      <c r="AI43" s="1"/>
      <c r="AJ43" s="1"/>
      <c r="AK43" s="1"/>
      <c r="AL43" s="1"/>
      <c r="AM43" s="1"/>
      <c r="AN43" s="1"/>
      <c r="AO43" s="1"/>
      <c r="AP43" s="1"/>
      <c r="AQ43" s="1"/>
      <c r="AR43" s="1"/>
      <c r="AS43" s="1"/>
      <c r="AX43" s="144"/>
      <c r="AY43" s="1"/>
      <c r="AZ43" s="1"/>
      <c r="BA43" s="1"/>
      <c r="BB43" s="1"/>
      <c r="BC43" s="1"/>
      <c r="BD43" s="1"/>
      <c r="BE43" s="1"/>
      <c r="BF43" s="1"/>
      <c r="BG43" s="1"/>
      <c r="BH43" s="1"/>
      <c r="BI43" s="1"/>
      <c r="BJ43" s="1"/>
      <c r="BK43" s="1"/>
      <c r="BL43" s="1"/>
      <c r="BS43" s="1"/>
      <c r="BT43" s="1"/>
      <c r="BU43" s="1"/>
      <c r="BV43" s="1"/>
      <c r="BW43" s="1"/>
      <c r="BX43" s="1"/>
      <c r="BY43" s="1"/>
      <c r="BZ43" s="1"/>
      <c r="CA43" s="1"/>
      <c r="CK43" s="151"/>
      <c r="CL43" s="77"/>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row>
    <row r="44" spans="1:237" s="17" customFormat="1" x14ac:dyDescent="0.15">
      <c r="A44" s="1"/>
      <c r="B44" s="1"/>
      <c r="C44" s="1"/>
      <c r="D44" s="1"/>
      <c r="E44" s="1"/>
      <c r="F44" s="1"/>
      <c r="G44" s="1"/>
      <c r="H44" s="1"/>
      <c r="I44" s="1"/>
      <c r="J44" s="1"/>
      <c r="K44" s="1"/>
      <c r="L44" s="1"/>
      <c r="M44" s="1"/>
      <c r="N44" s="1"/>
      <c r="O44" s="142"/>
      <c r="P44" s="1"/>
      <c r="Q44" s="1"/>
      <c r="R44" s="1"/>
      <c r="S44" s="1"/>
      <c r="T44" s="142"/>
      <c r="Y44" s="144"/>
      <c r="AA44" s="1"/>
      <c r="AB44" s="1"/>
      <c r="AC44" s="1"/>
      <c r="AD44" s="1"/>
      <c r="AE44" s="1"/>
      <c r="AF44" s="1"/>
      <c r="AG44" s="1"/>
      <c r="AH44" s="1"/>
      <c r="AI44" s="1"/>
      <c r="AJ44" s="1"/>
      <c r="AK44" s="1"/>
      <c r="AL44" s="1"/>
      <c r="AM44" s="1"/>
      <c r="AN44" s="1"/>
      <c r="AO44" s="1"/>
      <c r="AP44" s="1"/>
      <c r="AQ44" s="1"/>
      <c r="AR44" s="1"/>
      <c r="AS44" s="1"/>
      <c r="AX44" s="144"/>
      <c r="AY44" s="1"/>
      <c r="AZ44" s="1"/>
      <c r="BA44" s="1"/>
      <c r="BB44" s="1"/>
      <c r="BC44" s="1"/>
      <c r="BD44" s="1"/>
      <c r="BE44" s="1"/>
      <c r="BF44" s="1"/>
      <c r="BG44" s="1"/>
      <c r="BH44" s="1"/>
      <c r="BI44" s="1"/>
      <c r="BJ44" s="1"/>
      <c r="BK44" s="1"/>
      <c r="BL44" s="1"/>
      <c r="BS44" s="1"/>
      <c r="BT44" s="1"/>
      <c r="BU44" s="1"/>
      <c r="BV44" s="1"/>
      <c r="BW44" s="1"/>
      <c r="BX44" s="1"/>
      <c r="BY44" s="1"/>
      <c r="BZ44" s="1"/>
      <c r="CA44" s="1"/>
      <c r="CK44" s="151"/>
      <c r="CL44" s="77"/>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row>
    <row r="45" spans="1:237" s="17" customFormat="1" x14ac:dyDescent="0.15">
      <c r="A45" s="1"/>
      <c r="B45" s="1"/>
      <c r="C45" s="1"/>
      <c r="D45" s="1"/>
      <c r="E45" s="1"/>
      <c r="F45" s="1"/>
      <c r="G45" s="1"/>
      <c r="H45" s="1"/>
      <c r="I45" s="1"/>
      <c r="J45" s="1"/>
      <c r="K45" s="1"/>
      <c r="L45" s="1"/>
      <c r="M45" s="1"/>
      <c r="N45" s="1"/>
      <c r="O45" s="142"/>
      <c r="P45" s="1"/>
      <c r="Q45" s="1"/>
      <c r="R45" s="1"/>
      <c r="S45" s="1"/>
      <c r="T45" s="142"/>
      <c r="Y45" s="144"/>
      <c r="AA45" s="1"/>
      <c r="AB45" s="1"/>
      <c r="AC45" s="1"/>
      <c r="AD45" s="1"/>
      <c r="AE45" s="1"/>
      <c r="AF45" s="1"/>
      <c r="AG45" s="1"/>
      <c r="AH45" s="1"/>
      <c r="AI45" s="1"/>
      <c r="AJ45" s="1"/>
      <c r="AK45" s="1"/>
      <c r="AL45" s="1"/>
      <c r="AM45" s="1"/>
      <c r="AN45" s="1"/>
      <c r="AO45" s="1"/>
      <c r="AP45" s="1"/>
      <c r="AQ45" s="1"/>
      <c r="AR45" s="1"/>
      <c r="AS45" s="1"/>
      <c r="AX45" s="144"/>
      <c r="AY45" s="1"/>
      <c r="AZ45" s="1"/>
      <c r="BA45" s="1"/>
      <c r="BB45" s="1"/>
      <c r="BC45" s="1"/>
      <c r="BD45" s="1"/>
      <c r="BE45" s="1"/>
      <c r="BF45" s="1"/>
      <c r="BG45" s="1"/>
      <c r="BH45" s="1"/>
      <c r="BI45" s="1"/>
      <c r="BJ45" s="1"/>
      <c r="BK45" s="1"/>
      <c r="BL45" s="1"/>
      <c r="BS45" s="1"/>
      <c r="BT45" s="1"/>
      <c r="BU45" s="1"/>
      <c r="BV45" s="1"/>
      <c r="BW45" s="1"/>
      <c r="BX45" s="1"/>
      <c r="BY45" s="1"/>
      <c r="BZ45" s="1"/>
      <c r="CA45" s="1"/>
      <c r="CK45" s="151"/>
      <c r="CL45" s="77"/>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row>
    <row r="46" spans="1:237" s="17" customFormat="1" x14ac:dyDescent="0.15">
      <c r="A46" s="1"/>
      <c r="B46" s="1"/>
      <c r="C46" s="1"/>
      <c r="D46" s="1"/>
      <c r="E46" s="1"/>
      <c r="F46" s="1"/>
      <c r="G46" s="1"/>
      <c r="H46" s="1"/>
      <c r="I46" s="1"/>
      <c r="J46" s="1"/>
      <c r="K46" s="1"/>
      <c r="L46" s="1"/>
      <c r="M46" s="1"/>
      <c r="N46" s="1"/>
      <c r="O46" s="142"/>
      <c r="P46" s="1"/>
      <c r="Q46" s="1"/>
      <c r="R46" s="1"/>
      <c r="S46" s="1"/>
      <c r="T46" s="142"/>
      <c r="Y46" s="144"/>
      <c r="AA46" s="1"/>
      <c r="AB46" s="1"/>
      <c r="AC46" s="1"/>
      <c r="AD46" s="1"/>
      <c r="AE46" s="1"/>
      <c r="AF46" s="1"/>
      <c r="AG46" s="1"/>
      <c r="AH46" s="1"/>
      <c r="AI46" s="1"/>
      <c r="AJ46" s="1"/>
      <c r="AK46" s="1"/>
      <c r="AL46" s="1"/>
      <c r="AM46" s="1"/>
      <c r="AN46" s="1"/>
      <c r="AO46" s="1"/>
      <c r="AP46" s="1"/>
      <c r="AQ46" s="1"/>
      <c r="AR46" s="1"/>
      <c r="AS46" s="1"/>
      <c r="AX46" s="144"/>
      <c r="AY46" s="1"/>
      <c r="AZ46" s="1"/>
      <c r="BA46" s="1"/>
      <c r="BB46" s="1"/>
      <c r="BC46" s="1"/>
      <c r="BD46" s="1"/>
      <c r="BE46" s="1"/>
      <c r="BF46" s="1"/>
      <c r="BG46" s="1"/>
      <c r="BH46" s="1"/>
      <c r="BI46" s="1"/>
      <c r="BJ46" s="1"/>
      <c r="BK46" s="1"/>
      <c r="BL46" s="1"/>
      <c r="BS46" s="1"/>
      <c r="BT46" s="1"/>
      <c r="BU46" s="1"/>
      <c r="BV46" s="1"/>
      <c r="BW46" s="1"/>
      <c r="BX46" s="1"/>
      <c r="BY46" s="1"/>
      <c r="BZ46" s="1"/>
      <c r="CA46" s="1"/>
      <c r="CK46" s="151"/>
      <c r="CL46" s="77"/>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row>
    <row r="47" spans="1:237" s="17" customFormat="1" x14ac:dyDescent="0.15">
      <c r="A47" s="1"/>
      <c r="B47" s="1"/>
      <c r="C47" s="1"/>
      <c r="D47" s="1"/>
      <c r="E47" s="1"/>
      <c r="F47" s="1"/>
      <c r="G47" s="1"/>
      <c r="H47" s="1"/>
      <c r="I47" s="1"/>
      <c r="J47" s="1"/>
      <c r="K47" s="1"/>
      <c r="L47" s="1"/>
      <c r="M47" s="1"/>
      <c r="N47" s="1"/>
      <c r="O47" s="142"/>
      <c r="P47" s="1"/>
      <c r="Q47" s="1"/>
      <c r="R47" s="1"/>
      <c r="S47" s="1"/>
      <c r="T47" s="142"/>
      <c r="Y47" s="144"/>
      <c r="AA47" s="1"/>
      <c r="AB47" s="1"/>
      <c r="AC47" s="1"/>
      <c r="AD47" s="1"/>
      <c r="AE47" s="1"/>
      <c r="AF47" s="1"/>
      <c r="AG47" s="1"/>
      <c r="AH47" s="1"/>
      <c r="AI47" s="1"/>
      <c r="AJ47" s="1"/>
      <c r="AK47" s="1"/>
      <c r="AL47" s="1"/>
      <c r="AM47" s="1"/>
      <c r="AN47" s="1"/>
      <c r="AO47" s="1"/>
      <c r="AP47" s="1"/>
      <c r="AQ47" s="1"/>
      <c r="AR47" s="1"/>
      <c r="AS47" s="1"/>
      <c r="AX47" s="144"/>
      <c r="AY47" s="1"/>
      <c r="AZ47" s="1"/>
      <c r="BA47" s="1"/>
      <c r="BB47" s="1"/>
      <c r="BC47" s="1"/>
      <c r="BD47" s="1"/>
      <c r="BE47" s="1"/>
      <c r="BF47" s="1"/>
      <c r="BG47" s="1"/>
      <c r="BH47" s="1"/>
      <c r="BI47" s="1"/>
      <c r="BJ47" s="1"/>
      <c r="BK47" s="1"/>
      <c r="BL47" s="1"/>
      <c r="BS47" s="1"/>
      <c r="BT47" s="1"/>
      <c r="BU47" s="1"/>
      <c r="BV47" s="1"/>
      <c r="BW47" s="1"/>
      <c r="BX47" s="1"/>
      <c r="BY47" s="1"/>
      <c r="BZ47" s="1"/>
      <c r="CA47" s="1"/>
      <c r="CK47" s="151"/>
      <c r="CL47" s="77"/>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row>
    <row r="48" spans="1:237" s="17" customFormat="1" x14ac:dyDescent="0.15">
      <c r="A48" s="1"/>
      <c r="B48" s="1"/>
      <c r="C48" s="1"/>
      <c r="D48" s="1"/>
      <c r="E48" s="1"/>
      <c r="F48" s="1"/>
      <c r="G48" s="1"/>
      <c r="H48" s="1"/>
      <c r="I48" s="1"/>
      <c r="J48" s="1"/>
      <c r="K48" s="1"/>
      <c r="L48" s="1"/>
      <c r="M48" s="1"/>
      <c r="N48" s="1"/>
      <c r="O48" s="142"/>
      <c r="P48" s="1"/>
      <c r="Q48" s="1"/>
      <c r="R48" s="1"/>
      <c r="S48" s="1"/>
      <c r="T48" s="142"/>
      <c r="Y48" s="144"/>
      <c r="AA48" s="1"/>
      <c r="AB48" s="1"/>
      <c r="AC48" s="1"/>
      <c r="AD48" s="1"/>
      <c r="AE48" s="1"/>
      <c r="AF48" s="1"/>
      <c r="AG48" s="1"/>
      <c r="AH48" s="1"/>
      <c r="AI48" s="1"/>
      <c r="AJ48" s="1"/>
      <c r="AK48" s="1"/>
      <c r="AL48" s="1"/>
      <c r="AM48" s="1"/>
      <c r="AN48" s="1"/>
      <c r="AO48" s="1"/>
      <c r="AP48" s="1"/>
      <c r="AQ48" s="1"/>
      <c r="AR48" s="1"/>
      <c r="AS48" s="1"/>
      <c r="AX48" s="144"/>
      <c r="AY48" s="1"/>
      <c r="AZ48" s="1"/>
      <c r="BA48" s="1"/>
      <c r="BB48" s="1"/>
      <c r="BC48" s="1"/>
      <c r="BD48" s="1"/>
      <c r="BE48" s="1"/>
      <c r="BF48" s="1"/>
      <c r="BG48" s="1"/>
      <c r="BH48" s="1"/>
      <c r="BI48" s="1"/>
      <c r="BJ48" s="1"/>
      <c r="BK48" s="1"/>
      <c r="BL48" s="1"/>
      <c r="BS48" s="1"/>
      <c r="BT48" s="1"/>
      <c r="BU48" s="1"/>
      <c r="BV48" s="1"/>
      <c r="BW48" s="1"/>
      <c r="BX48" s="1"/>
      <c r="BY48" s="1"/>
      <c r="BZ48" s="1"/>
      <c r="CA48" s="1"/>
      <c r="CK48" s="151"/>
      <c r="CL48" s="77"/>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17" customFormat="1" x14ac:dyDescent="0.15">
      <c r="A49" s="1"/>
      <c r="B49" s="1"/>
      <c r="C49" s="1"/>
      <c r="D49" s="1"/>
      <c r="E49" s="1"/>
      <c r="F49" s="1"/>
      <c r="G49" s="1"/>
      <c r="H49" s="1"/>
      <c r="I49" s="1"/>
      <c r="J49" s="1"/>
      <c r="K49" s="1"/>
      <c r="L49" s="1"/>
      <c r="M49" s="1"/>
      <c r="N49" s="1"/>
      <c r="O49" s="142"/>
      <c r="P49" s="1"/>
      <c r="Q49" s="1"/>
      <c r="R49" s="1"/>
      <c r="S49" s="1"/>
      <c r="T49" s="142"/>
      <c r="Y49" s="144"/>
      <c r="AA49" s="1"/>
      <c r="AB49" s="1"/>
      <c r="AC49" s="1"/>
      <c r="AD49" s="1"/>
      <c r="AE49" s="1"/>
      <c r="AF49" s="1"/>
      <c r="AG49" s="1"/>
      <c r="AH49" s="1"/>
      <c r="AI49" s="1"/>
      <c r="AJ49" s="1"/>
      <c r="AK49" s="1"/>
      <c r="AL49" s="1"/>
      <c r="AM49" s="1"/>
      <c r="AN49" s="1"/>
      <c r="AO49" s="1"/>
      <c r="AP49" s="1"/>
      <c r="AQ49" s="1"/>
      <c r="AR49" s="1"/>
      <c r="AS49" s="1"/>
      <c r="AX49" s="144"/>
      <c r="AY49" s="1"/>
      <c r="AZ49" s="1"/>
      <c r="BA49" s="1"/>
      <c r="BB49" s="1"/>
      <c r="BC49" s="1"/>
      <c r="BD49" s="1"/>
      <c r="BE49" s="1"/>
      <c r="BF49" s="1"/>
      <c r="BG49" s="1"/>
      <c r="BH49" s="1"/>
      <c r="BI49" s="1"/>
      <c r="BJ49" s="1"/>
      <c r="BK49" s="1"/>
      <c r="BL49" s="1"/>
      <c r="BS49" s="1"/>
      <c r="BT49" s="1"/>
      <c r="BU49" s="1"/>
      <c r="BV49" s="1"/>
      <c r="BW49" s="1"/>
      <c r="BX49" s="1"/>
      <c r="BY49" s="1"/>
      <c r="BZ49" s="1"/>
      <c r="CA49" s="1"/>
      <c r="CK49" s="151"/>
      <c r="CL49" s="77"/>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row>
    <row r="50" spans="1:237" s="17" customFormat="1" x14ac:dyDescent="0.15">
      <c r="A50" s="1"/>
      <c r="B50" s="1"/>
      <c r="C50" s="1"/>
      <c r="D50" s="1"/>
      <c r="E50" s="1"/>
      <c r="F50" s="1"/>
      <c r="G50" s="1"/>
      <c r="H50" s="1"/>
      <c r="I50" s="1"/>
      <c r="J50" s="1"/>
      <c r="K50" s="1"/>
      <c r="L50" s="1"/>
      <c r="M50" s="1"/>
      <c r="N50" s="1"/>
      <c r="O50" s="142"/>
      <c r="P50" s="1"/>
      <c r="Q50" s="1"/>
      <c r="R50" s="1"/>
      <c r="S50" s="1"/>
      <c r="T50" s="142"/>
      <c r="Y50" s="144"/>
      <c r="AA50" s="1"/>
      <c r="AB50" s="1"/>
      <c r="AC50" s="1"/>
      <c r="AD50" s="1"/>
      <c r="AE50" s="1"/>
      <c r="AF50" s="1"/>
      <c r="AG50" s="1"/>
      <c r="AH50" s="1"/>
      <c r="AI50" s="1"/>
      <c r="AJ50" s="1"/>
      <c r="AK50" s="1"/>
      <c r="AL50" s="1"/>
      <c r="AM50" s="1"/>
      <c r="AN50" s="1"/>
      <c r="AO50" s="1"/>
      <c r="AP50" s="1"/>
      <c r="AQ50" s="1"/>
      <c r="AR50" s="1"/>
      <c r="AS50" s="1"/>
      <c r="AX50" s="144"/>
      <c r="AY50" s="1"/>
      <c r="AZ50" s="1"/>
      <c r="BA50" s="1"/>
      <c r="BB50" s="1"/>
      <c r="BC50" s="1"/>
      <c r="BD50" s="1"/>
      <c r="BE50" s="1"/>
      <c r="BF50" s="1"/>
      <c r="BG50" s="1"/>
      <c r="BH50" s="1"/>
      <c r="BI50" s="1"/>
      <c r="BJ50" s="1"/>
      <c r="BK50" s="1"/>
      <c r="BL50" s="1"/>
      <c r="BS50" s="1"/>
      <c r="BT50" s="1"/>
      <c r="BU50" s="1"/>
      <c r="BV50" s="1"/>
      <c r="BW50" s="1"/>
      <c r="BX50" s="1"/>
      <c r="BY50" s="1"/>
      <c r="BZ50" s="1"/>
      <c r="CA50" s="1"/>
      <c r="CK50" s="151"/>
      <c r="CL50" s="77"/>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237" s="17" customFormat="1" x14ac:dyDescent="0.15">
      <c r="A51" s="1"/>
      <c r="B51" s="1"/>
      <c r="C51" s="1"/>
      <c r="D51" s="1"/>
      <c r="E51" s="1"/>
      <c r="F51" s="1"/>
      <c r="G51" s="1"/>
      <c r="H51" s="1"/>
      <c r="I51" s="1"/>
      <c r="J51" s="1"/>
      <c r="K51" s="1"/>
      <c r="L51" s="1"/>
      <c r="M51" s="1"/>
      <c r="N51" s="1"/>
      <c r="O51" s="142"/>
      <c r="P51" s="1"/>
      <c r="Q51" s="1"/>
      <c r="R51" s="1"/>
      <c r="S51" s="1"/>
      <c r="T51" s="142"/>
      <c r="Y51" s="144"/>
      <c r="AA51" s="1"/>
      <c r="AB51" s="1"/>
      <c r="AC51" s="1"/>
      <c r="AD51" s="1"/>
      <c r="AE51" s="1"/>
      <c r="AF51" s="1"/>
      <c r="AG51" s="1"/>
      <c r="AH51" s="1"/>
      <c r="AI51" s="1"/>
      <c r="AJ51" s="1"/>
      <c r="AK51" s="1"/>
      <c r="AL51" s="1"/>
      <c r="AM51" s="1"/>
      <c r="AN51" s="1"/>
      <c r="AO51" s="1"/>
      <c r="AP51" s="1"/>
      <c r="AQ51" s="1"/>
      <c r="AR51" s="1"/>
      <c r="AS51" s="1"/>
      <c r="AX51" s="144"/>
      <c r="AY51" s="1"/>
      <c r="AZ51" s="1"/>
      <c r="BA51" s="1"/>
      <c r="BB51" s="1"/>
      <c r="BC51" s="1"/>
      <c r="BD51" s="1"/>
      <c r="BE51" s="1"/>
      <c r="BF51" s="1"/>
      <c r="BG51" s="1"/>
      <c r="BH51" s="1"/>
      <c r="BI51" s="1"/>
      <c r="BJ51" s="1"/>
      <c r="BK51" s="1"/>
      <c r="BL51" s="1"/>
      <c r="BS51" s="1"/>
      <c r="BT51" s="1"/>
      <c r="BU51" s="1"/>
      <c r="BV51" s="1"/>
      <c r="BW51" s="1"/>
      <c r="BX51" s="1"/>
      <c r="BY51" s="1"/>
      <c r="BZ51" s="1"/>
      <c r="CA51" s="1"/>
      <c r="CK51" s="151"/>
      <c r="CL51" s="77"/>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row>
    <row r="52" spans="1:237" s="17" customFormat="1" x14ac:dyDescent="0.15">
      <c r="A52" s="1"/>
      <c r="B52" s="1"/>
      <c r="C52" s="1"/>
      <c r="D52" s="1"/>
      <c r="E52" s="1"/>
      <c r="F52" s="1"/>
      <c r="G52" s="1"/>
      <c r="H52" s="1"/>
      <c r="I52" s="1"/>
      <c r="J52" s="1"/>
      <c r="K52" s="1"/>
      <c r="L52" s="1"/>
      <c r="M52" s="1"/>
      <c r="N52" s="1"/>
      <c r="O52" s="142"/>
      <c r="P52" s="1"/>
      <c r="Q52" s="1"/>
      <c r="R52" s="1"/>
      <c r="S52" s="1"/>
      <c r="T52" s="142"/>
      <c r="Y52" s="144"/>
      <c r="AA52" s="1"/>
      <c r="AB52" s="1"/>
      <c r="AC52" s="1"/>
      <c r="AD52" s="1"/>
      <c r="AE52" s="1"/>
      <c r="AF52" s="1"/>
      <c r="AG52" s="1"/>
      <c r="AH52" s="1"/>
      <c r="AI52" s="1"/>
      <c r="AJ52" s="1"/>
      <c r="AK52" s="1"/>
      <c r="AL52" s="1"/>
      <c r="AM52" s="1"/>
      <c r="AN52" s="1"/>
      <c r="AO52" s="1"/>
      <c r="AP52" s="1"/>
      <c r="AQ52" s="1"/>
      <c r="AR52" s="1"/>
      <c r="AS52" s="1"/>
      <c r="AX52" s="144"/>
      <c r="AY52" s="1"/>
      <c r="AZ52" s="1"/>
      <c r="BA52" s="1"/>
      <c r="BB52" s="1"/>
      <c r="BC52" s="1"/>
      <c r="BD52" s="1"/>
      <c r="BE52" s="1"/>
      <c r="BF52" s="1"/>
      <c r="BG52" s="1"/>
      <c r="BH52" s="1"/>
      <c r="BI52" s="1"/>
      <c r="BJ52" s="1"/>
      <c r="BK52" s="1"/>
      <c r="BL52" s="1"/>
      <c r="BS52" s="1"/>
      <c r="BT52" s="1"/>
      <c r="BU52" s="1"/>
      <c r="BV52" s="1"/>
      <c r="BW52" s="1"/>
      <c r="BX52" s="1"/>
      <c r="BY52" s="1"/>
      <c r="BZ52" s="1"/>
      <c r="CA52" s="1"/>
      <c r="CK52" s="151"/>
      <c r="CL52" s="77"/>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row>
    <row r="53" spans="1:237" s="17" customFormat="1" x14ac:dyDescent="0.15">
      <c r="A53" s="1"/>
      <c r="B53" s="1"/>
      <c r="C53" s="1"/>
      <c r="D53" s="1"/>
      <c r="E53" s="1"/>
      <c r="F53" s="1"/>
      <c r="G53" s="1"/>
      <c r="H53" s="1"/>
      <c r="I53" s="1"/>
      <c r="J53" s="1"/>
      <c r="K53" s="1"/>
      <c r="L53" s="1"/>
      <c r="M53" s="1"/>
      <c r="N53" s="1"/>
      <c r="O53" s="142"/>
      <c r="P53" s="1"/>
      <c r="Q53" s="1"/>
      <c r="R53" s="1"/>
      <c r="S53" s="1"/>
      <c r="T53" s="142"/>
      <c r="Y53" s="144"/>
      <c r="AA53" s="1"/>
      <c r="AB53" s="1"/>
      <c r="AC53" s="1"/>
      <c r="AD53" s="1"/>
      <c r="AE53" s="1"/>
      <c r="AF53" s="1"/>
      <c r="AG53" s="1"/>
      <c r="AH53" s="1"/>
      <c r="AI53" s="1"/>
      <c r="AJ53" s="1"/>
      <c r="AK53" s="1"/>
      <c r="AL53" s="1"/>
      <c r="AM53" s="1"/>
      <c r="AN53" s="1"/>
      <c r="AO53" s="1"/>
      <c r="AP53" s="1"/>
      <c r="AQ53" s="1"/>
      <c r="AR53" s="1"/>
      <c r="AS53" s="1"/>
      <c r="AX53" s="144"/>
      <c r="AY53" s="1"/>
      <c r="AZ53" s="1"/>
      <c r="BA53" s="1"/>
      <c r="BB53" s="1"/>
      <c r="BC53" s="1"/>
      <c r="BD53" s="1"/>
      <c r="BE53" s="1"/>
      <c r="BF53" s="1"/>
      <c r="BG53" s="1"/>
      <c r="BH53" s="1"/>
      <c r="BI53" s="1"/>
      <c r="BJ53" s="1"/>
      <c r="BK53" s="1"/>
      <c r="BL53" s="1"/>
      <c r="BS53" s="1"/>
      <c r="BT53" s="1"/>
      <c r="BU53" s="1"/>
      <c r="BV53" s="1"/>
      <c r="BW53" s="1"/>
      <c r="BX53" s="1"/>
      <c r="BY53" s="1"/>
      <c r="BZ53" s="1"/>
      <c r="CA53" s="1"/>
      <c r="CK53" s="151"/>
      <c r="CL53" s="77"/>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row>
    <row r="54" spans="1:237" s="17" customFormat="1" x14ac:dyDescent="0.15">
      <c r="A54" s="1"/>
      <c r="B54" s="1"/>
      <c r="C54" s="1"/>
      <c r="D54" s="1"/>
      <c r="E54" s="1"/>
      <c r="F54" s="1"/>
      <c r="G54" s="1"/>
      <c r="H54" s="1"/>
      <c r="I54" s="1"/>
      <c r="J54" s="1"/>
      <c r="K54" s="1"/>
      <c r="L54" s="1"/>
      <c r="M54" s="1"/>
      <c r="N54" s="1"/>
      <c r="O54" s="142"/>
      <c r="P54" s="1"/>
      <c r="Q54" s="1"/>
      <c r="R54" s="1"/>
      <c r="S54" s="1"/>
      <c r="T54" s="142"/>
      <c r="Y54" s="144"/>
      <c r="AA54" s="1"/>
      <c r="AB54" s="1"/>
      <c r="AC54" s="1"/>
      <c r="AD54" s="1"/>
      <c r="AE54" s="1"/>
      <c r="AF54" s="1"/>
      <c r="AG54" s="1"/>
      <c r="AH54" s="1"/>
      <c r="AI54" s="1"/>
      <c r="AJ54" s="1"/>
      <c r="AK54" s="1"/>
      <c r="AL54" s="1"/>
      <c r="AM54" s="1"/>
      <c r="AN54" s="1"/>
      <c r="AO54" s="1"/>
      <c r="AP54" s="1"/>
      <c r="AQ54" s="1"/>
      <c r="AR54" s="1"/>
      <c r="AS54" s="1"/>
      <c r="AX54" s="144"/>
      <c r="AY54" s="1"/>
      <c r="AZ54" s="1"/>
      <c r="BA54" s="1"/>
      <c r="BB54" s="1"/>
      <c r="BC54" s="1"/>
      <c r="BD54" s="1"/>
      <c r="BE54" s="1"/>
      <c r="BF54" s="1"/>
      <c r="BG54" s="1"/>
      <c r="BH54" s="1"/>
      <c r="BI54" s="1"/>
      <c r="BJ54" s="1"/>
      <c r="BK54" s="1"/>
      <c r="BL54" s="1"/>
      <c r="BS54" s="1"/>
      <c r="BT54" s="1"/>
      <c r="BU54" s="1"/>
      <c r="BV54" s="1"/>
      <c r="BW54" s="1"/>
      <c r="BX54" s="1"/>
      <c r="BY54" s="1"/>
      <c r="BZ54" s="1"/>
      <c r="CA54" s="1"/>
      <c r="CK54" s="151"/>
      <c r="CL54" s="77"/>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row>
    <row r="55" spans="1:237" s="17" customFormat="1" x14ac:dyDescent="0.15">
      <c r="A55" s="1"/>
      <c r="B55" s="1"/>
      <c r="C55" s="1"/>
      <c r="D55" s="1"/>
      <c r="E55" s="1"/>
      <c r="F55" s="1"/>
      <c r="G55" s="1"/>
      <c r="H55" s="1"/>
      <c r="I55" s="1"/>
      <c r="J55" s="1"/>
      <c r="K55" s="1"/>
      <c r="L55" s="1"/>
      <c r="M55" s="1"/>
      <c r="N55" s="1"/>
      <c r="O55" s="142"/>
      <c r="P55" s="1"/>
      <c r="Q55" s="1"/>
      <c r="R55" s="1"/>
      <c r="S55" s="1"/>
      <c r="T55" s="142"/>
      <c r="Y55" s="144"/>
      <c r="AA55" s="1"/>
      <c r="AB55" s="1"/>
      <c r="AC55" s="1"/>
      <c r="AD55" s="1"/>
      <c r="AE55" s="1"/>
      <c r="AF55" s="1"/>
      <c r="AG55" s="1"/>
      <c r="AH55" s="1"/>
      <c r="AI55" s="1"/>
      <c r="AJ55" s="1"/>
      <c r="AK55" s="1"/>
      <c r="AL55" s="1"/>
      <c r="AM55" s="1"/>
      <c r="AN55" s="1"/>
      <c r="AO55" s="1"/>
      <c r="AP55" s="1"/>
      <c r="AQ55" s="1"/>
      <c r="AR55" s="1"/>
      <c r="AS55" s="1"/>
      <c r="AX55" s="144"/>
      <c r="AY55" s="1"/>
      <c r="AZ55" s="1"/>
      <c r="BA55" s="1"/>
      <c r="BB55" s="1"/>
      <c r="BC55" s="1"/>
      <c r="BD55" s="1"/>
      <c r="BE55" s="1"/>
      <c r="BF55" s="1"/>
      <c r="BG55" s="1"/>
      <c r="BH55" s="1"/>
      <c r="BI55" s="1"/>
      <c r="BJ55" s="1"/>
      <c r="BK55" s="1"/>
      <c r="BL55" s="1"/>
      <c r="BS55" s="1"/>
      <c r="BT55" s="1"/>
      <c r="BU55" s="1"/>
      <c r="BV55" s="1"/>
      <c r="BW55" s="1"/>
      <c r="BX55" s="1"/>
      <c r="BY55" s="1"/>
      <c r="BZ55" s="1"/>
      <c r="CA55" s="1"/>
      <c r="CK55" s="151"/>
      <c r="CL55" s="77"/>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row>
    <row r="56" spans="1:237" s="17" customFormat="1" x14ac:dyDescent="0.15">
      <c r="A56" s="1"/>
      <c r="B56" s="1"/>
      <c r="C56" s="1"/>
      <c r="D56" s="1"/>
      <c r="E56" s="1"/>
      <c r="F56" s="1"/>
      <c r="G56" s="1"/>
      <c r="H56" s="1"/>
      <c r="I56" s="1"/>
      <c r="J56" s="1"/>
      <c r="K56" s="1"/>
      <c r="L56" s="1"/>
      <c r="M56" s="1"/>
      <c r="N56" s="1"/>
      <c r="O56" s="142"/>
      <c r="P56" s="1"/>
      <c r="Q56" s="1"/>
      <c r="R56" s="1"/>
      <c r="S56" s="1"/>
      <c r="T56" s="142"/>
      <c r="Y56" s="144"/>
      <c r="AA56" s="1"/>
      <c r="AB56" s="1"/>
      <c r="AC56" s="1"/>
      <c r="AD56" s="1"/>
      <c r="AE56" s="1"/>
      <c r="AF56" s="1"/>
      <c r="AG56" s="1"/>
      <c r="AH56" s="1"/>
      <c r="AI56" s="1"/>
      <c r="AJ56" s="1"/>
      <c r="AK56" s="1"/>
      <c r="AL56" s="1"/>
      <c r="AM56" s="1"/>
      <c r="AN56" s="1"/>
      <c r="AO56" s="1"/>
      <c r="AP56" s="1"/>
      <c r="AQ56" s="1"/>
      <c r="AR56" s="1"/>
      <c r="AS56" s="1"/>
      <c r="AX56" s="144"/>
      <c r="AY56" s="1"/>
      <c r="AZ56" s="1"/>
      <c r="BA56" s="1"/>
      <c r="BB56" s="1"/>
      <c r="BC56" s="1"/>
      <c r="BD56" s="1"/>
      <c r="BE56" s="1"/>
      <c r="BF56" s="1"/>
      <c r="BG56" s="1"/>
      <c r="BH56" s="1"/>
      <c r="BI56" s="1"/>
      <c r="BJ56" s="1"/>
      <c r="BK56" s="1"/>
      <c r="BL56" s="1"/>
      <c r="BS56" s="1"/>
      <c r="BT56" s="1"/>
      <c r="BU56" s="1"/>
      <c r="BV56" s="1"/>
      <c r="BW56" s="1"/>
      <c r="BX56" s="1"/>
      <c r="BY56" s="1"/>
      <c r="BZ56" s="1"/>
      <c r="CA56" s="1"/>
      <c r="CK56" s="151"/>
      <c r="CL56" s="77"/>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row>
    <row r="57" spans="1:237" s="17" customFormat="1" x14ac:dyDescent="0.15">
      <c r="A57" s="1"/>
      <c r="B57" s="1"/>
      <c r="C57" s="1"/>
      <c r="D57" s="1"/>
      <c r="E57" s="1"/>
      <c r="F57" s="1"/>
      <c r="G57" s="1"/>
      <c r="H57" s="1"/>
      <c r="I57" s="1"/>
      <c r="J57" s="1"/>
      <c r="K57" s="1"/>
      <c r="L57" s="1"/>
      <c r="M57" s="1"/>
      <c r="N57" s="1"/>
      <c r="O57" s="142"/>
      <c r="P57" s="1"/>
      <c r="Q57" s="1"/>
      <c r="R57" s="1"/>
      <c r="S57" s="1"/>
      <c r="T57" s="142"/>
      <c r="Y57" s="144"/>
      <c r="AA57" s="1"/>
      <c r="AB57" s="1"/>
      <c r="AC57" s="1"/>
      <c r="AD57" s="1"/>
      <c r="AE57" s="1"/>
      <c r="AF57" s="1"/>
      <c r="AG57" s="1"/>
      <c r="AH57" s="1"/>
      <c r="AI57" s="1"/>
      <c r="AJ57" s="1"/>
      <c r="AK57" s="1"/>
      <c r="AL57" s="1"/>
      <c r="AM57" s="1"/>
      <c r="AN57" s="1"/>
      <c r="AO57" s="1"/>
      <c r="AP57" s="1"/>
      <c r="AQ57" s="1"/>
      <c r="AR57" s="1"/>
      <c r="AS57" s="1"/>
      <c r="AX57" s="144"/>
      <c r="AY57" s="1"/>
      <c r="AZ57" s="1"/>
      <c r="BA57" s="1"/>
      <c r="BB57" s="1"/>
      <c r="BC57" s="1"/>
      <c r="BD57" s="1"/>
      <c r="BE57" s="1"/>
      <c r="BF57" s="1"/>
      <c r="BG57" s="1"/>
      <c r="BH57" s="1"/>
      <c r="BI57" s="1"/>
      <c r="BJ57" s="1"/>
      <c r="BK57" s="1"/>
      <c r="BL57" s="1"/>
      <c r="BS57" s="1"/>
      <c r="BT57" s="1"/>
      <c r="BU57" s="1"/>
      <c r="BV57" s="1"/>
      <c r="BW57" s="1"/>
      <c r="BX57" s="1"/>
      <c r="BY57" s="1"/>
      <c r="BZ57" s="1"/>
      <c r="CA57" s="1"/>
      <c r="CK57" s="151"/>
      <c r="CL57" s="77"/>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row>
    <row r="58" spans="1:237" s="17" customFormat="1" x14ac:dyDescent="0.15">
      <c r="A58" s="1"/>
      <c r="B58" s="1"/>
      <c r="C58" s="1"/>
      <c r="D58" s="1"/>
      <c r="E58" s="1"/>
      <c r="F58" s="1"/>
      <c r="G58" s="1"/>
      <c r="H58" s="1"/>
      <c r="I58" s="1"/>
      <c r="J58" s="1"/>
      <c r="K58" s="1"/>
      <c r="L58" s="1"/>
      <c r="M58" s="1"/>
      <c r="N58" s="1"/>
      <c r="O58" s="142"/>
      <c r="P58" s="1"/>
      <c r="Q58" s="1"/>
      <c r="R58" s="1"/>
      <c r="S58" s="1"/>
      <c r="T58" s="142"/>
      <c r="Y58" s="144"/>
      <c r="AA58" s="1"/>
      <c r="AB58" s="1"/>
      <c r="AC58" s="1"/>
      <c r="AD58" s="1"/>
      <c r="AE58" s="1"/>
      <c r="AF58" s="1"/>
      <c r="AG58" s="1"/>
      <c r="AH58" s="1"/>
      <c r="AI58" s="1"/>
      <c r="AJ58" s="1"/>
      <c r="AK58" s="1"/>
      <c r="AL58" s="1"/>
      <c r="AM58" s="1"/>
      <c r="AN58" s="1"/>
      <c r="AO58" s="1"/>
      <c r="AP58" s="1"/>
      <c r="AQ58" s="1"/>
      <c r="AR58" s="1"/>
      <c r="AS58" s="1"/>
      <c r="AX58" s="144"/>
      <c r="AY58" s="1"/>
      <c r="AZ58" s="1"/>
      <c r="BA58" s="1"/>
      <c r="BB58" s="1"/>
      <c r="BC58" s="1"/>
      <c r="BD58" s="1"/>
      <c r="BE58" s="1"/>
      <c r="BF58" s="1"/>
      <c r="BG58" s="1"/>
      <c r="BH58" s="1"/>
      <c r="BI58" s="1"/>
      <c r="BJ58" s="1"/>
      <c r="BK58" s="1"/>
      <c r="BL58" s="1"/>
      <c r="BS58" s="1"/>
      <c r="BT58" s="1"/>
      <c r="BU58" s="1"/>
      <c r="BV58" s="1"/>
      <c r="BW58" s="1"/>
      <c r="BX58" s="1"/>
      <c r="BY58" s="1"/>
      <c r="BZ58" s="1"/>
      <c r="CA58" s="1"/>
      <c r="CK58" s="151"/>
      <c r="CL58" s="77"/>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row>
    <row r="59" spans="1:237" s="17" customFormat="1" x14ac:dyDescent="0.15">
      <c r="A59" s="1"/>
      <c r="B59" s="1"/>
      <c r="C59" s="1"/>
      <c r="D59" s="1"/>
      <c r="E59" s="1"/>
      <c r="F59" s="1"/>
      <c r="G59" s="1"/>
      <c r="H59" s="1"/>
      <c r="I59" s="1"/>
      <c r="J59" s="1"/>
      <c r="K59" s="1"/>
      <c r="L59" s="1"/>
      <c r="M59" s="1"/>
      <c r="N59" s="1"/>
      <c r="O59" s="142"/>
      <c r="P59" s="1"/>
      <c r="Q59" s="1"/>
      <c r="R59" s="1"/>
      <c r="S59" s="1"/>
      <c r="T59" s="142"/>
      <c r="Y59" s="144"/>
      <c r="AA59" s="1"/>
      <c r="AB59" s="1"/>
      <c r="AC59" s="1"/>
      <c r="AD59" s="1"/>
      <c r="AE59" s="1"/>
      <c r="AF59" s="1"/>
      <c r="AG59" s="1"/>
      <c r="AH59" s="1"/>
      <c r="AI59" s="1"/>
      <c r="AJ59" s="1"/>
      <c r="AK59" s="1"/>
      <c r="AL59" s="1"/>
      <c r="AM59" s="1"/>
      <c r="AN59" s="1"/>
      <c r="AO59" s="1"/>
      <c r="AP59" s="1"/>
      <c r="AQ59" s="1"/>
      <c r="AR59" s="1"/>
      <c r="AS59" s="1"/>
      <c r="AX59" s="144"/>
      <c r="AY59" s="1"/>
      <c r="AZ59" s="1"/>
      <c r="BA59" s="1"/>
      <c r="BB59" s="1"/>
      <c r="BC59" s="1"/>
      <c r="BD59" s="1"/>
      <c r="BE59" s="1"/>
      <c r="BF59" s="1"/>
      <c r="BG59" s="1"/>
      <c r="BH59" s="1"/>
      <c r="BI59" s="1"/>
      <c r="BJ59" s="1"/>
      <c r="BK59" s="1"/>
      <c r="BL59" s="1"/>
      <c r="BS59" s="1"/>
      <c r="BT59" s="1"/>
      <c r="BU59" s="1"/>
      <c r="BV59" s="1"/>
      <c r="BW59" s="1"/>
      <c r="BX59" s="1"/>
      <c r="BY59" s="1"/>
      <c r="BZ59" s="1"/>
      <c r="CA59" s="1"/>
      <c r="CK59" s="151"/>
      <c r="CL59" s="77"/>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row>
    <row r="60" spans="1:237" s="17" customFormat="1" x14ac:dyDescent="0.15">
      <c r="A60" s="1"/>
      <c r="B60" s="1"/>
      <c r="C60" s="1"/>
      <c r="D60" s="1"/>
      <c r="E60" s="1"/>
      <c r="F60" s="1"/>
      <c r="G60" s="1"/>
      <c r="H60" s="1"/>
      <c r="I60" s="1"/>
      <c r="J60" s="1"/>
      <c r="K60" s="1"/>
      <c r="L60" s="1"/>
      <c r="M60" s="1"/>
      <c r="N60" s="1"/>
      <c r="O60" s="142"/>
      <c r="P60" s="1"/>
      <c r="Q60" s="1"/>
      <c r="R60" s="1"/>
      <c r="S60" s="1"/>
      <c r="T60" s="142"/>
      <c r="Y60" s="144"/>
      <c r="AA60" s="1"/>
      <c r="AB60" s="1"/>
      <c r="AC60" s="1"/>
      <c r="AD60" s="1"/>
      <c r="AE60" s="1"/>
      <c r="AF60" s="1"/>
      <c r="AG60" s="1"/>
      <c r="AH60" s="1"/>
      <c r="AI60" s="1"/>
      <c r="AJ60" s="1"/>
      <c r="AK60" s="1"/>
      <c r="AL60" s="1"/>
      <c r="AM60" s="1"/>
      <c r="AN60" s="1"/>
      <c r="AO60" s="1"/>
      <c r="AP60" s="1"/>
      <c r="AQ60" s="1"/>
      <c r="AR60" s="1"/>
      <c r="AS60" s="1"/>
      <c r="AX60" s="144"/>
      <c r="AY60" s="1"/>
      <c r="AZ60" s="1"/>
      <c r="BA60" s="1"/>
      <c r="BB60" s="1"/>
      <c r="BC60" s="1"/>
      <c r="BD60" s="1"/>
      <c r="BE60" s="1"/>
      <c r="BF60" s="1"/>
      <c r="BG60" s="1"/>
      <c r="BH60" s="1"/>
      <c r="BI60" s="1"/>
      <c r="BJ60" s="1"/>
      <c r="BK60" s="1"/>
      <c r="BL60" s="1"/>
      <c r="BS60" s="1"/>
      <c r="BT60" s="1"/>
      <c r="BU60" s="1"/>
      <c r="BV60" s="1"/>
      <c r="BW60" s="1"/>
      <c r="BX60" s="1"/>
      <c r="BY60" s="1"/>
      <c r="BZ60" s="1"/>
      <c r="CA60" s="1"/>
      <c r="CK60" s="151"/>
      <c r="CL60" s="77"/>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s="17" customFormat="1" x14ac:dyDescent="0.15">
      <c r="A61" s="1"/>
      <c r="B61" s="1"/>
      <c r="C61" s="1"/>
      <c r="D61" s="1"/>
      <c r="E61" s="1"/>
      <c r="F61" s="1"/>
      <c r="G61" s="1"/>
      <c r="H61" s="1"/>
      <c r="I61" s="1"/>
      <c r="J61" s="1"/>
      <c r="K61" s="1"/>
      <c r="L61" s="1"/>
      <c r="M61" s="1"/>
      <c r="N61" s="1"/>
      <c r="O61" s="142"/>
      <c r="P61" s="1"/>
      <c r="Q61" s="1"/>
      <c r="R61" s="1"/>
      <c r="S61" s="1"/>
      <c r="T61" s="142"/>
      <c r="Y61" s="144"/>
      <c r="AA61" s="1"/>
      <c r="AB61" s="1"/>
      <c r="AC61" s="1"/>
      <c r="AD61" s="1"/>
      <c r="AE61" s="1"/>
      <c r="AF61" s="1"/>
      <c r="AG61" s="1"/>
      <c r="AH61" s="1"/>
      <c r="AI61" s="1"/>
      <c r="AJ61" s="1"/>
      <c r="AK61" s="1"/>
      <c r="AL61" s="1"/>
      <c r="AM61" s="1"/>
      <c r="AN61" s="1"/>
      <c r="AO61" s="1"/>
      <c r="AP61" s="1"/>
      <c r="AQ61" s="1"/>
      <c r="AR61" s="1"/>
      <c r="AS61" s="1"/>
      <c r="AX61" s="144"/>
      <c r="AY61" s="1"/>
      <c r="AZ61" s="1"/>
      <c r="BA61" s="1"/>
      <c r="BB61" s="1"/>
      <c r="BC61" s="1"/>
      <c r="BD61" s="1"/>
      <c r="BE61" s="1"/>
      <c r="BF61" s="1"/>
      <c r="BG61" s="1"/>
      <c r="BH61" s="1"/>
      <c r="BI61" s="1"/>
      <c r="BJ61" s="1"/>
      <c r="BK61" s="1"/>
      <c r="BL61" s="1"/>
      <c r="BS61" s="1"/>
      <c r="BT61" s="1"/>
      <c r="BU61" s="1"/>
      <c r="BV61" s="1"/>
      <c r="BW61" s="1"/>
      <c r="BX61" s="1"/>
      <c r="BY61" s="1"/>
      <c r="BZ61" s="1"/>
      <c r="CA61" s="1"/>
      <c r="CK61" s="151"/>
      <c r="CL61" s="77"/>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row>
    <row r="62" spans="1:237" s="17" customFormat="1" x14ac:dyDescent="0.15">
      <c r="A62" s="1"/>
      <c r="B62" s="1"/>
      <c r="C62" s="1"/>
      <c r="D62" s="1"/>
      <c r="E62" s="1"/>
      <c r="F62" s="1"/>
      <c r="G62" s="1"/>
      <c r="H62" s="1"/>
      <c r="I62" s="1"/>
      <c r="J62" s="1"/>
      <c r="K62" s="1"/>
      <c r="L62" s="1"/>
      <c r="M62" s="1"/>
      <c r="N62" s="1"/>
      <c r="O62" s="142"/>
      <c r="P62" s="1"/>
      <c r="Q62" s="1"/>
      <c r="R62" s="1"/>
      <c r="S62" s="1"/>
      <c r="T62" s="142"/>
      <c r="Y62" s="144"/>
      <c r="AA62" s="1"/>
      <c r="AB62" s="1"/>
      <c r="AC62" s="1"/>
      <c r="AD62" s="1"/>
      <c r="AE62" s="1"/>
      <c r="AF62" s="1"/>
      <c r="AG62" s="1"/>
      <c r="AH62" s="1"/>
      <c r="AI62" s="1"/>
      <c r="AJ62" s="1"/>
      <c r="AK62" s="1"/>
      <c r="AL62" s="1"/>
      <c r="AM62" s="1"/>
      <c r="AN62" s="1"/>
      <c r="AO62" s="1"/>
      <c r="AP62" s="1"/>
      <c r="AQ62" s="1"/>
      <c r="AR62" s="1"/>
      <c r="AS62" s="1"/>
      <c r="AX62" s="144"/>
      <c r="AY62" s="1"/>
      <c r="AZ62" s="1"/>
      <c r="BA62" s="1"/>
      <c r="BB62" s="1"/>
      <c r="BC62" s="1"/>
      <c r="BD62" s="1"/>
      <c r="BE62" s="1"/>
      <c r="BF62" s="1"/>
      <c r="BG62" s="1"/>
      <c r="BH62" s="1"/>
      <c r="BI62" s="1"/>
      <c r="BJ62" s="1"/>
      <c r="BK62" s="1"/>
      <c r="BL62" s="1"/>
      <c r="BS62" s="1"/>
      <c r="BT62" s="1"/>
      <c r="BU62" s="1"/>
      <c r="BV62" s="1"/>
      <c r="BW62" s="1"/>
      <c r="BX62" s="1"/>
      <c r="BY62" s="1"/>
      <c r="BZ62" s="1"/>
      <c r="CA62" s="1"/>
      <c r="CK62" s="151"/>
      <c r="CL62" s="77"/>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row>
    <row r="63" spans="1:237" s="17" customFormat="1" x14ac:dyDescent="0.15">
      <c r="A63" s="1"/>
      <c r="B63" s="1"/>
      <c r="C63" s="1"/>
      <c r="D63" s="1"/>
      <c r="E63" s="1"/>
      <c r="F63" s="1"/>
      <c r="G63" s="1"/>
      <c r="H63" s="1"/>
      <c r="I63" s="1"/>
      <c r="J63" s="1"/>
      <c r="K63" s="1"/>
      <c r="L63" s="1"/>
      <c r="M63" s="1"/>
      <c r="N63" s="1"/>
      <c r="O63" s="142"/>
      <c r="P63" s="1"/>
      <c r="Q63" s="1"/>
      <c r="R63" s="1"/>
      <c r="S63" s="1"/>
      <c r="T63" s="142"/>
      <c r="Y63" s="144"/>
      <c r="AA63" s="1"/>
      <c r="AB63" s="1"/>
      <c r="AC63" s="1"/>
      <c r="AD63" s="1"/>
      <c r="AE63" s="1"/>
      <c r="AF63" s="1"/>
      <c r="AG63" s="1"/>
      <c r="AH63" s="1"/>
      <c r="AI63" s="1"/>
      <c r="AJ63" s="1"/>
      <c r="AK63" s="1"/>
      <c r="AL63" s="1"/>
      <c r="AM63" s="1"/>
      <c r="AN63" s="1"/>
      <c r="AO63" s="1"/>
      <c r="AP63" s="1"/>
      <c r="AQ63" s="1"/>
      <c r="AR63" s="1"/>
      <c r="AS63" s="1"/>
      <c r="AX63" s="144"/>
      <c r="AY63" s="1"/>
      <c r="AZ63" s="1"/>
      <c r="BA63" s="1"/>
      <c r="BB63" s="1"/>
      <c r="BC63" s="1"/>
      <c r="BD63" s="1"/>
      <c r="BE63" s="1"/>
      <c r="BF63" s="1"/>
      <c r="BG63" s="1"/>
      <c r="BH63" s="1"/>
      <c r="BI63" s="1"/>
      <c r="BJ63" s="1"/>
      <c r="BK63" s="1"/>
      <c r="BL63" s="1"/>
      <c r="BS63" s="1"/>
      <c r="BT63" s="1"/>
      <c r="BU63" s="1"/>
      <c r="BV63" s="1"/>
      <c r="BW63" s="1"/>
      <c r="BX63" s="1"/>
      <c r="BY63" s="1"/>
      <c r="BZ63" s="1"/>
      <c r="CA63" s="1"/>
      <c r="CK63" s="151"/>
      <c r="CL63" s="77"/>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row>
    <row r="64" spans="1:237" s="17" customFormat="1" x14ac:dyDescent="0.15">
      <c r="A64" s="1"/>
      <c r="B64" s="1"/>
      <c r="C64" s="1"/>
      <c r="D64" s="1"/>
      <c r="E64" s="1"/>
      <c r="F64" s="1"/>
      <c r="G64" s="1"/>
      <c r="H64" s="1"/>
      <c r="I64" s="1"/>
      <c r="J64" s="1"/>
      <c r="K64" s="1"/>
      <c r="L64" s="1"/>
      <c r="M64" s="1"/>
      <c r="N64" s="1"/>
      <c r="O64" s="142"/>
      <c r="P64" s="1"/>
      <c r="Q64" s="1"/>
      <c r="R64" s="1"/>
      <c r="S64" s="1"/>
      <c r="T64" s="142"/>
      <c r="Y64" s="144"/>
      <c r="AA64" s="1"/>
      <c r="AB64" s="1"/>
      <c r="AC64" s="1"/>
      <c r="AD64" s="1"/>
      <c r="AE64" s="1"/>
      <c r="AF64" s="1"/>
      <c r="AG64" s="1"/>
      <c r="AH64" s="1"/>
      <c r="AI64" s="1"/>
      <c r="AJ64" s="1"/>
      <c r="AK64" s="1"/>
      <c r="AL64" s="1"/>
      <c r="AM64" s="1"/>
      <c r="AN64" s="1"/>
      <c r="AO64" s="1"/>
      <c r="AP64" s="1"/>
      <c r="AQ64" s="1"/>
      <c r="AR64" s="1"/>
      <c r="AS64" s="1"/>
      <c r="AX64" s="144"/>
      <c r="AY64" s="1"/>
      <c r="AZ64" s="1"/>
      <c r="BA64" s="1"/>
      <c r="BB64" s="1"/>
      <c r="BC64" s="1"/>
      <c r="BD64" s="1"/>
      <c r="BE64" s="1"/>
      <c r="BF64" s="1"/>
      <c r="BG64" s="1"/>
      <c r="BH64" s="1"/>
      <c r="BI64" s="1"/>
      <c r="BJ64" s="1"/>
      <c r="BK64" s="1"/>
      <c r="BL64" s="1"/>
      <c r="BS64" s="1"/>
      <c r="BT64" s="1"/>
      <c r="BU64" s="1"/>
      <c r="BV64" s="1"/>
      <c r="BW64" s="1"/>
      <c r="BX64" s="1"/>
      <c r="BY64" s="1"/>
      <c r="BZ64" s="1"/>
      <c r="CA64" s="1"/>
      <c r="CK64" s="151"/>
      <c r="CL64" s="77"/>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row>
    <row r="65" spans="1:237" s="17" customFormat="1" x14ac:dyDescent="0.15">
      <c r="A65" s="1"/>
      <c r="B65" s="1"/>
      <c r="C65" s="1"/>
      <c r="D65" s="1"/>
      <c r="E65" s="1"/>
      <c r="F65" s="1"/>
      <c r="G65" s="1"/>
      <c r="H65" s="1"/>
      <c r="I65" s="1"/>
      <c r="J65" s="1"/>
      <c r="K65" s="1"/>
      <c r="L65" s="1"/>
      <c r="M65" s="1"/>
      <c r="N65" s="1"/>
      <c r="O65" s="142"/>
      <c r="P65" s="1"/>
      <c r="Q65" s="1"/>
      <c r="R65" s="1"/>
      <c r="S65" s="1"/>
      <c r="T65" s="142"/>
      <c r="Y65" s="144"/>
      <c r="AA65" s="1"/>
      <c r="AB65" s="1"/>
      <c r="AC65" s="1"/>
      <c r="AD65" s="1"/>
      <c r="AE65" s="1"/>
      <c r="AF65" s="1"/>
      <c r="AG65" s="1"/>
      <c r="AH65" s="1"/>
      <c r="AI65" s="1"/>
      <c r="AJ65" s="1"/>
      <c r="AK65" s="1"/>
      <c r="AL65" s="1"/>
      <c r="AM65" s="1"/>
      <c r="AN65" s="1"/>
      <c r="AO65" s="1"/>
      <c r="AP65" s="1"/>
      <c r="AQ65" s="1"/>
      <c r="AR65" s="1"/>
      <c r="AS65" s="1"/>
      <c r="AX65" s="144"/>
      <c r="AY65" s="1"/>
      <c r="AZ65" s="1"/>
      <c r="BA65" s="1"/>
      <c r="BB65" s="1"/>
      <c r="BC65" s="1"/>
      <c r="BD65" s="1"/>
      <c r="BE65" s="1"/>
      <c r="BF65" s="1"/>
      <c r="BG65" s="1"/>
      <c r="BH65" s="1"/>
      <c r="BI65" s="1"/>
      <c r="BJ65" s="1"/>
      <c r="BK65" s="1"/>
      <c r="BL65" s="1"/>
      <c r="BS65" s="1"/>
      <c r="BT65" s="1"/>
      <c r="BU65" s="1"/>
      <c r="BV65" s="1"/>
      <c r="BW65" s="1"/>
      <c r="BX65" s="1"/>
      <c r="BY65" s="1"/>
      <c r="BZ65" s="1"/>
      <c r="CA65" s="1"/>
      <c r="CK65" s="151"/>
      <c r="CL65" s="77"/>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s="17" customFormat="1" x14ac:dyDescent="0.15">
      <c r="A66" s="1"/>
      <c r="B66" s="1"/>
      <c r="C66" s="1"/>
      <c r="D66" s="1"/>
      <c r="E66" s="1"/>
      <c r="F66" s="1"/>
      <c r="G66" s="1"/>
      <c r="H66" s="1"/>
      <c r="I66" s="1"/>
      <c r="J66" s="1"/>
      <c r="K66" s="1"/>
      <c r="L66" s="1"/>
      <c r="M66" s="1"/>
      <c r="N66" s="1"/>
      <c r="O66" s="142"/>
      <c r="P66" s="1"/>
      <c r="Q66" s="1"/>
      <c r="R66" s="1"/>
      <c r="S66" s="1"/>
      <c r="T66" s="142"/>
      <c r="Y66" s="144"/>
      <c r="AA66" s="1"/>
      <c r="AB66" s="1"/>
      <c r="AC66" s="1"/>
      <c r="AD66" s="1"/>
      <c r="AE66" s="1"/>
      <c r="AF66" s="1"/>
      <c r="AG66" s="1"/>
      <c r="AH66" s="1"/>
      <c r="AI66" s="1"/>
      <c r="AJ66" s="1"/>
      <c r="AK66" s="1"/>
      <c r="AL66" s="1"/>
      <c r="AM66" s="1"/>
      <c r="AN66" s="1"/>
      <c r="AO66" s="1"/>
      <c r="AP66" s="1"/>
      <c r="AQ66" s="1"/>
      <c r="AR66" s="1"/>
      <c r="AS66" s="1"/>
      <c r="AX66" s="144"/>
      <c r="AY66" s="1"/>
      <c r="AZ66" s="1"/>
      <c r="BA66" s="1"/>
      <c r="BB66" s="1"/>
      <c r="BC66" s="1"/>
      <c r="BD66" s="1"/>
      <c r="BE66" s="1"/>
      <c r="BF66" s="1"/>
      <c r="BG66" s="1"/>
      <c r="BH66" s="1"/>
      <c r="BI66" s="1"/>
      <c r="BJ66" s="1"/>
      <c r="BK66" s="1"/>
      <c r="BL66" s="1"/>
      <c r="BS66" s="1"/>
      <c r="BT66" s="1"/>
      <c r="BU66" s="1"/>
      <c r="BV66" s="1"/>
      <c r="BW66" s="1"/>
      <c r="BX66" s="1"/>
      <c r="BY66" s="1"/>
      <c r="BZ66" s="1"/>
      <c r="CA66" s="1"/>
      <c r="CK66" s="151"/>
      <c r="CL66" s="77"/>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s="17" customFormat="1" x14ac:dyDescent="0.15">
      <c r="A67" s="1"/>
      <c r="B67" s="1"/>
      <c r="C67" s="1"/>
      <c r="D67" s="1"/>
      <c r="E67" s="1"/>
      <c r="F67" s="1"/>
      <c r="G67" s="1"/>
      <c r="H67" s="1"/>
      <c r="I67" s="1"/>
      <c r="J67" s="1"/>
      <c r="K67" s="1"/>
      <c r="L67" s="1"/>
      <c r="M67" s="1"/>
      <c r="N67" s="1"/>
      <c r="O67" s="142"/>
      <c r="P67" s="1"/>
      <c r="Q67" s="1"/>
      <c r="R67" s="1"/>
      <c r="S67" s="1"/>
      <c r="T67" s="142"/>
      <c r="Y67" s="144"/>
      <c r="AA67" s="1"/>
      <c r="AB67" s="1"/>
      <c r="AC67" s="1"/>
      <c r="AD67" s="1"/>
      <c r="AE67" s="1"/>
      <c r="AF67" s="1"/>
      <c r="AG67" s="1"/>
      <c r="AH67" s="1"/>
      <c r="AI67" s="1"/>
      <c r="AJ67" s="1"/>
      <c r="AK67" s="1"/>
      <c r="AL67" s="1"/>
      <c r="AM67" s="1"/>
      <c r="AN67" s="1"/>
      <c r="AO67" s="1"/>
      <c r="AP67" s="1"/>
      <c r="AQ67" s="1"/>
      <c r="AR67" s="1"/>
      <c r="AS67" s="1"/>
      <c r="AX67" s="144"/>
      <c r="AY67" s="1"/>
      <c r="AZ67" s="1"/>
      <c r="BA67" s="1"/>
      <c r="BB67" s="1"/>
      <c r="BC67" s="1"/>
      <c r="BD67" s="1"/>
      <c r="BE67" s="1"/>
      <c r="BF67" s="1"/>
      <c r="BG67" s="1"/>
      <c r="BH67" s="1"/>
      <c r="BI67" s="1"/>
      <c r="BJ67" s="1"/>
      <c r="BK67" s="1"/>
      <c r="BL67" s="1"/>
      <c r="BS67" s="1"/>
      <c r="BT67" s="1"/>
      <c r="BU67" s="1"/>
      <c r="BV67" s="1"/>
      <c r="BW67" s="1"/>
      <c r="BX67" s="1"/>
      <c r="BY67" s="1"/>
      <c r="BZ67" s="1"/>
      <c r="CA67" s="1"/>
      <c r="CK67" s="151"/>
      <c r="CL67" s="77"/>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s="17" customFormat="1" x14ac:dyDescent="0.15">
      <c r="A68" s="1"/>
      <c r="B68" s="1"/>
      <c r="C68" s="1"/>
      <c r="D68" s="1"/>
      <c r="E68" s="1"/>
      <c r="F68" s="1"/>
      <c r="G68" s="1"/>
      <c r="H68" s="1"/>
      <c r="I68" s="1"/>
      <c r="J68" s="1"/>
      <c r="K68" s="1"/>
      <c r="L68" s="1"/>
      <c r="M68" s="1"/>
      <c r="N68" s="1"/>
      <c r="O68" s="142"/>
      <c r="P68" s="1"/>
      <c r="Q68" s="1"/>
      <c r="R68" s="1"/>
      <c r="S68" s="1"/>
      <c r="T68" s="142"/>
      <c r="Y68" s="144"/>
      <c r="AA68" s="1"/>
      <c r="AB68" s="1"/>
      <c r="AC68" s="1"/>
      <c r="AD68" s="1"/>
      <c r="AE68" s="1"/>
      <c r="AF68" s="1"/>
      <c r="AG68" s="1"/>
      <c r="AH68" s="1"/>
      <c r="AI68" s="1"/>
      <c r="AJ68" s="1"/>
      <c r="AK68" s="1"/>
      <c r="AL68" s="1"/>
      <c r="AM68" s="1"/>
      <c r="AN68" s="1"/>
      <c r="AO68" s="1"/>
      <c r="AP68" s="1"/>
      <c r="AQ68" s="1"/>
      <c r="AR68" s="1"/>
      <c r="AS68" s="1"/>
      <c r="AX68" s="144"/>
      <c r="AY68" s="1"/>
      <c r="AZ68" s="1"/>
      <c r="BA68" s="1"/>
      <c r="BB68" s="1"/>
      <c r="BC68" s="1"/>
      <c r="BD68" s="1"/>
      <c r="BE68" s="1"/>
      <c r="BF68" s="1"/>
      <c r="BG68" s="1"/>
      <c r="BH68" s="1"/>
      <c r="BI68" s="1"/>
      <c r="BJ68" s="1"/>
      <c r="BK68" s="1"/>
      <c r="BL68" s="1"/>
      <c r="BS68" s="1"/>
      <c r="BT68" s="1"/>
      <c r="BU68" s="1"/>
      <c r="BV68" s="1"/>
      <c r="BW68" s="1"/>
      <c r="BX68" s="1"/>
      <c r="BY68" s="1"/>
      <c r="BZ68" s="1"/>
      <c r="CA68" s="1"/>
      <c r="CK68" s="151"/>
      <c r="CL68" s="77"/>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s="17" customFormat="1" x14ac:dyDescent="0.15">
      <c r="A69" s="1"/>
      <c r="B69" s="1"/>
      <c r="C69" s="1"/>
      <c r="D69" s="1"/>
      <c r="E69" s="1"/>
      <c r="F69" s="1"/>
      <c r="G69" s="1"/>
      <c r="H69" s="1"/>
      <c r="I69" s="1"/>
      <c r="J69" s="1"/>
      <c r="K69" s="1"/>
      <c r="L69" s="1"/>
      <c r="M69" s="1"/>
      <c r="N69" s="1"/>
      <c r="O69" s="142"/>
      <c r="P69" s="1"/>
      <c r="Q69" s="1"/>
      <c r="R69" s="1"/>
      <c r="S69" s="1"/>
      <c r="T69" s="142"/>
      <c r="Y69" s="144"/>
      <c r="AA69" s="1"/>
      <c r="AB69" s="1"/>
      <c r="AC69" s="1"/>
      <c r="AD69" s="1"/>
      <c r="AE69" s="1"/>
      <c r="AF69" s="1"/>
      <c r="AG69" s="1"/>
      <c r="AH69" s="1"/>
      <c r="AI69" s="1"/>
      <c r="AJ69" s="1"/>
      <c r="AK69" s="1"/>
      <c r="AL69" s="1"/>
      <c r="AM69" s="1"/>
      <c r="AN69" s="1"/>
      <c r="AO69" s="1"/>
      <c r="AP69" s="1"/>
      <c r="AQ69" s="1"/>
      <c r="AR69" s="1"/>
      <c r="AS69" s="1"/>
      <c r="AX69" s="144"/>
      <c r="AY69" s="1"/>
      <c r="AZ69" s="1"/>
      <c r="BA69" s="1"/>
      <c r="BB69" s="1"/>
      <c r="BC69" s="1"/>
      <c r="BD69" s="1"/>
      <c r="BE69" s="1"/>
      <c r="BF69" s="1"/>
      <c r="BG69" s="1"/>
      <c r="BH69" s="1"/>
      <c r="BI69" s="1"/>
      <c r="BJ69" s="1"/>
      <c r="BK69" s="1"/>
      <c r="BL69" s="1"/>
      <c r="BS69" s="1"/>
      <c r="BT69" s="1"/>
      <c r="BU69" s="1"/>
      <c r="BV69" s="1"/>
      <c r="BW69" s="1"/>
      <c r="BX69" s="1"/>
      <c r="BY69" s="1"/>
      <c r="BZ69" s="1"/>
      <c r="CA69" s="1"/>
      <c r="CK69" s="151"/>
      <c r="CL69" s="77"/>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s="17" customFormat="1" x14ac:dyDescent="0.15">
      <c r="A70" s="1"/>
      <c r="B70" s="1"/>
      <c r="C70" s="1"/>
      <c r="D70" s="1"/>
      <c r="E70" s="1"/>
      <c r="F70" s="1"/>
      <c r="G70" s="1"/>
      <c r="H70" s="1"/>
      <c r="I70" s="1"/>
      <c r="J70" s="1"/>
      <c r="K70" s="1"/>
      <c r="L70" s="1"/>
      <c r="M70" s="1"/>
      <c r="N70" s="1"/>
      <c r="O70" s="142"/>
      <c r="P70" s="1"/>
      <c r="Q70" s="1"/>
      <c r="R70" s="1"/>
      <c r="S70" s="1"/>
      <c r="T70" s="142"/>
      <c r="Y70" s="144"/>
      <c r="AA70" s="1"/>
      <c r="AB70" s="1"/>
      <c r="AC70" s="1"/>
      <c r="AD70" s="1"/>
      <c r="AE70" s="1"/>
      <c r="AF70" s="1"/>
      <c r="AG70" s="1"/>
      <c r="AH70" s="1"/>
      <c r="AI70" s="1"/>
      <c r="AJ70" s="1"/>
      <c r="AK70" s="1"/>
      <c r="AL70" s="1"/>
      <c r="AM70" s="1"/>
      <c r="AN70" s="1"/>
      <c r="AO70" s="1"/>
      <c r="AP70" s="1"/>
      <c r="AQ70" s="1"/>
      <c r="AR70" s="1"/>
      <c r="AS70" s="1"/>
      <c r="AX70" s="144"/>
      <c r="AY70" s="1"/>
      <c r="AZ70" s="1"/>
      <c r="BA70" s="1"/>
      <c r="BB70" s="1"/>
      <c r="BC70" s="1"/>
      <c r="BD70" s="1"/>
      <c r="BE70" s="1"/>
      <c r="BF70" s="1"/>
      <c r="BG70" s="1"/>
      <c r="BH70" s="1"/>
      <c r="BI70" s="1"/>
      <c r="BJ70" s="1"/>
      <c r="BK70" s="1"/>
      <c r="BL70" s="1"/>
      <c r="BS70" s="1"/>
      <c r="BT70" s="1"/>
      <c r="BU70" s="1"/>
      <c r="BV70" s="1"/>
      <c r="BW70" s="1"/>
      <c r="BX70" s="1"/>
      <c r="BY70" s="1"/>
      <c r="BZ70" s="1"/>
      <c r="CA70" s="1"/>
      <c r="CK70" s="151"/>
      <c r="CL70" s="77"/>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s="17" customFormat="1" x14ac:dyDescent="0.15">
      <c r="A71" s="1"/>
      <c r="B71" s="1"/>
      <c r="C71" s="1"/>
      <c r="D71" s="1"/>
      <c r="E71" s="1"/>
      <c r="F71" s="1"/>
      <c r="G71" s="1"/>
      <c r="H71" s="1"/>
      <c r="I71" s="1"/>
      <c r="J71" s="1"/>
      <c r="K71" s="1"/>
      <c r="L71" s="1"/>
      <c r="M71" s="1"/>
      <c r="N71" s="1"/>
      <c r="O71" s="142"/>
      <c r="P71" s="1"/>
      <c r="Q71" s="1"/>
      <c r="R71" s="1"/>
      <c r="S71" s="1"/>
      <c r="T71" s="142"/>
      <c r="Y71" s="144"/>
      <c r="AA71" s="1"/>
      <c r="AB71" s="1"/>
      <c r="AC71" s="1"/>
      <c r="AD71" s="1"/>
      <c r="AE71" s="1"/>
      <c r="AF71" s="1"/>
      <c r="AG71" s="1"/>
      <c r="AH71" s="1"/>
      <c r="AI71" s="1"/>
      <c r="AJ71" s="1"/>
      <c r="AK71" s="1"/>
      <c r="AL71" s="1"/>
      <c r="AM71" s="1"/>
      <c r="AN71" s="1"/>
      <c r="AO71" s="1"/>
      <c r="AP71" s="1"/>
      <c r="AQ71" s="1"/>
      <c r="AR71" s="1"/>
      <c r="AS71" s="1"/>
      <c r="AX71" s="144"/>
      <c r="AY71" s="1"/>
      <c r="AZ71" s="1"/>
      <c r="BA71" s="1"/>
      <c r="BB71" s="1"/>
      <c r="BC71" s="1"/>
      <c r="BD71" s="1"/>
      <c r="BE71" s="1"/>
      <c r="BF71" s="1"/>
      <c r="BG71" s="1"/>
      <c r="BH71" s="1"/>
      <c r="BI71" s="1"/>
      <c r="BJ71" s="1"/>
      <c r="BK71" s="1"/>
      <c r="BL71" s="1"/>
      <c r="BS71" s="1"/>
      <c r="BT71" s="1"/>
      <c r="BU71" s="1"/>
      <c r="BV71" s="1"/>
      <c r="BW71" s="1"/>
      <c r="BX71" s="1"/>
      <c r="BY71" s="1"/>
      <c r="BZ71" s="1"/>
      <c r="CA71" s="1"/>
      <c r="CK71" s="151"/>
      <c r="CL71" s="77"/>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s="17" customFormat="1" x14ac:dyDescent="0.15">
      <c r="A72" s="1"/>
      <c r="B72" s="1"/>
      <c r="C72" s="1"/>
      <c r="D72" s="1"/>
      <c r="E72" s="1"/>
      <c r="F72" s="1"/>
      <c r="G72" s="1"/>
      <c r="H72" s="1"/>
      <c r="I72" s="1"/>
      <c r="J72" s="1"/>
      <c r="K72" s="1"/>
      <c r="L72" s="1"/>
      <c r="M72" s="1"/>
      <c r="N72" s="1"/>
      <c r="O72" s="142"/>
      <c r="P72" s="1"/>
      <c r="Q72" s="1"/>
      <c r="R72" s="1"/>
      <c r="S72" s="1"/>
      <c r="T72" s="142"/>
      <c r="Y72" s="144"/>
      <c r="AA72" s="1"/>
      <c r="AB72" s="1"/>
      <c r="AC72" s="1"/>
      <c r="AD72" s="1"/>
      <c r="AE72" s="1"/>
      <c r="AF72" s="1"/>
      <c r="AG72" s="1"/>
      <c r="AH72" s="1"/>
      <c r="AI72" s="1"/>
      <c r="AJ72" s="1"/>
      <c r="AK72" s="1"/>
      <c r="AL72" s="1"/>
      <c r="AM72" s="1"/>
      <c r="AN72" s="1"/>
      <c r="AO72" s="1"/>
      <c r="AP72" s="1"/>
      <c r="AQ72" s="1"/>
      <c r="AR72" s="1"/>
      <c r="AS72" s="1"/>
      <c r="AX72" s="144"/>
      <c r="AY72" s="1"/>
      <c r="AZ72" s="1"/>
      <c r="BA72" s="1"/>
      <c r="BB72" s="1"/>
      <c r="BC72" s="1"/>
      <c r="BD72" s="1"/>
      <c r="BE72" s="1"/>
      <c r="BF72" s="1"/>
      <c r="BG72" s="1"/>
      <c r="BH72" s="1"/>
      <c r="BI72" s="1"/>
      <c r="BJ72" s="1"/>
      <c r="BK72" s="1"/>
      <c r="BL72" s="1"/>
      <c r="BS72" s="1"/>
      <c r="BT72" s="1"/>
      <c r="BU72" s="1"/>
      <c r="BV72" s="1"/>
      <c r="BW72" s="1"/>
      <c r="BX72" s="1"/>
      <c r="BY72" s="1"/>
      <c r="BZ72" s="1"/>
      <c r="CA72" s="1"/>
      <c r="CK72" s="151"/>
      <c r="CL72" s="77"/>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s="17" customFormat="1" x14ac:dyDescent="0.15">
      <c r="A73" s="1"/>
      <c r="B73" s="1"/>
      <c r="C73" s="1"/>
      <c r="D73" s="1"/>
      <c r="E73" s="1"/>
      <c r="F73" s="1"/>
      <c r="G73" s="1"/>
      <c r="H73" s="1"/>
      <c r="I73" s="1"/>
      <c r="J73" s="1"/>
      <c r="K73" s="1"/>
      <c r="L73" s="1"/>
      <c r="M73" s="1"/>
      <c r="N73" s="1"/>
      <c r="O73" s="142"/>
      <c r="P73" s="1"/>
      <c r="Q73" s="1"/>
      <c r="R73" s="1"/>
      <c r="S73" s="1"/>
      <c r="T73" s="142"/>
      <c r="Y73" s="144"/>
      <c r="AA73" s="1"/>
      <c r="AB73" s="1"/>
      <c r="AC73" s="1"/>
      <c r="AD73" s="1"/>
      <c r="AE73" s="1"/>
      <c r="AF73" s="1"/>
      <c r="AG73" s="1"/>
      <c r="AH73" s="1"/>
      <c r="AI73" s="1"/>
      <c r="AJ73" s="1"/>
      <c r="AK73" s="1"/>
      <c r="AL73" s="1"/>
      <c r="AM73" s="1"/>
      <c r="AN73" s="1"/>
      <c r="AO73" s="1"/>
      <c r="AP73" s="1"/>
      <c r="AQ73" s="1"/>
      <c r="AR73" s="1"/>
      <c r="AS73" s="1"/>
      <c r="AX73" s="144"/>
      <c r="AY73" s="1"/>
      <c r="AZ73" s="1"/>
      <c r="BA73" s="1"/>
      <c r="BB73" s="1"/>
      <c r="BC73" s="1"/>
      <c r="BD73" s="1"/>
      <c r="BE73" s="1"/>
      <c r="BF73" s="1"/>
      <c r="BG73" s="1"/>
      <c r="BH73" s="1"/>
      <c r="BI73" s="1"/>
      <c r="BJ73" s="1"/>
      <c r="BK73" s="1"/>
      <c r="BL73" s="1"/>
      <c r="BS73" s="1"/>
      <c r="BT73" s="1"/>
      <c r="BU73" s="1"/>
      <c r="BV73" s="1"/>
      <c r="BW73" s="1"/>
      <c r="BX73" s="1"/>
      <c r="BY73" s="1"/>
      <c r="BZ73" s="1"/>
      <c r="CA73" s="1"/>
      <c r="CK73" s="151"/>
      <c r="CL73" s="77"/>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s="17" customFormat="1" x14ac:dyDescent="0.15">
      <c r="A74" s="1"/>
      <c r="B74" s="1"/>
      <c r="C74" s="1"/>
      <c r="D74" s="1"/>
      <c r="E74" s="1"/>
      <c r="F74" s="1"/>
      <c r="G74" s="1"/>
      <c r="H74" s="1"/>
      <c r="I74" s="1"/>
      <c r="J74" s="1"/>
      <c r="K74" s="1"/>
      <c r="L74" s="1"/>
      <c r="M74" s="1"/>
      <c r="N74" s="1"/>
      <c r="O74" s="142"/>
      <c r="P74" s="1"/>
      <c r="Q74" s="1"/>
      <c r="R74" s="1"/>
      <c r="S74" s="1"/>
      <c r="T74" s="142"/>
      <c r="Y74" s="144"/>
      <c r="AA74" s="1"/>
      <c r="AB74" s="1"/>
      <c r="AC74" s="1"/>
      <c r="AD74" s="1"/>
      <c r="AE74" s="1"/>
      <c r="AF74" s="1"/>
      <c r="AG74" s="1"/>
      <c r="AH74" s="1"/>
      <c r="AI74" s="1"/>
      <c r="AJ74" s="1"/>
      <c r="AK74" s="1"/>
      <c r="AL74" s="1"/>
      <c r="AM74" s="1"/>
      <c r="AN74" s="1"/>
      <c r="AO74" s="1"/>
      <c r="AP74" s="1"/>
      <c r="AQ74" s="1"/>
      <c r="AR74" s="1"/>
      <c r="AS74" s="1"/>
      <c r="AX74" s="144"/>
      <c r="AY74" s="1"/>
      <c r="AZ74" s="1"/>
      <c r="BA74" s="1"/>
      <c r="BB74" s="1"/>
      <c r="BC74" s="1"/>
      <c r="BD74" s="1"/>
      <c r="BE74" s="1"/>
      <c r="BF74" s="1"/>
      <c r="BG74" s="1"/>
      <c r="BH74" s="1"/>
      <c r="BI74" s="1"/>
      <c r="BJ74" s="1"/>
      <c r="BK74" s="1"/>
      <c r="BL74" s="1"/>
      <c r="BS74" s="1"/>
      <c r="BT74" s="1"/>
      <c r="BU74" s="1"/>
      <c r="BV74" s="1"/>
      <c r="BW74" s="1"/>
      <c r="BX74" s="1"/>
      <c r="BY74" s="1"/>
      <c r="BZ74" s="1"/>
      <c r="CA74" s="1"/>
      <c r="CK74" s="151"/>
      <c r="CL74" s="77"/>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s="17" customFormat="1" x14ac:dyDescent="0.15">
      <c r="A75" s="1"/>
      <c r="B75" s="1"/>
      <c r="C75" s="1"/>
      <c r="D75" s="1"/>
      <c r="E75" s="1"/>
      <c r="F75" s="1"/>
      <c r="G75" s="1"/>
      <c r="H75" s="1"/>
      <c r="I75" s="1"/>
      <c r="J75" s="1"/>
      <c r="K75" s="1"/>
      <c r="L75" s="1"/>
      <c r="M75" s="1"/>
      <c r="N75" s="1"/>
      <c r="O75" s="142"/>
      <c r="P75" s="1"/>
      <c r="Q75" s="1"/>
      <c r="R75" s="1"/>
      <c r="S75" s="1"/>
      <c r="T75" s="142"/>
      <c r="Y75" s="144"/>
      <c r="AA75" s="1"/>
      <c r="AB75" s="1"/>
      <c r="AC75" s="1"/>
      <c r="AD75" s="1"/>
      <c r="AE75" s="1"/>
      <c r="AF75" s="1"/>
      <c r="AG75" s="1"/>
      <c r="AH75" s="1"/>
      <c r="AI75" s="1"/>
      <c r="AJ75" s="1"/>
      <c r="AK75" s="1"/>
      <c r="AL75" s="1"/>
      <c r="AM75" s="1"/>
      <c r="AN75" s="1"/>
      <c r="AO75" s="1"/>
      <c r="AP75" s="1"/>
      <c r="AQ75" s="1"/>
      <c r="AR75" s="1"/>
      <c r="AS75" s="1"/>
      <c r="AX75" s="144"/>
      <c r="AY75" s="1"/>
      <c r="AZ75" s="1"/>
      <c r="BA75" s="1"/>
      <c r="BB75" s="1"/>
      <c r="BC75" s="1"/>
      <c r="BD75" s="1"/>
      <c r="BE75" s="1"/>
      <c r="BF75" s="1"/>
      <c r="BG75" s="1"/>
      <c r="BH75" s="1"/>
      <c r="BI75" s="1"/>
      <c r="BJ75" s="1"/>
      <c r="BK75" s="1"/>
      <c r="BL75" s="1"/>
      <c r="BS75" s="1"/>
      <c r="BT75" s="1"/>
      <c r="BU75" s="1"/>
      <c r="BV75" s="1"/>
      <c r="BW75" s="1"/>
      <c r="BX75" s="1"/>
      <c r="BY75" s="1"/>
      <c r="BZ75" s="1"/>
      <c r="CA75" s="1"/>
      <c r="CK75" s="151"/>
      <c r="CL75" s="77"/>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s="17" customFormat="1" x14ac:dyDescent="0.15">
      <c r="A76" s="1"/>
      <c r="B76" s="1"/>
      <c r="C76" s="1"/>
      <c r="D76" s="1"/>
      <c r="E76" s="1"/>
      <c r="F76" s="1"/>
      <c r="G76" s="1"/>
      <c r="H76" s="1"/>
      <c r="I76" s="1"/>
      <c r="J76" s="1"/>
      <c r="K76" s="1"/>
      <c r="L76" s="1"/>
      <c r="M76" s="1"/>
      <c r="N76" s="1"/>
      <c r="O76" s="142"/>
      <c r="P76" s="1"/>
      <c r="Q76" s="1"/>
      <c r="R76" s="1"/>
      <c r="S76" s="1"/>
      <c r="T76" s="142"/>
      <c r="Y76" s="144"/>
      <c r="AA76" s="1"/>
      <c r="AB76" s="1"/>
      <c r="AC76" s="1"/>
      <c r="AD76" s="1"/>
      <c r="AE76" s="1"/>
      <c r="AF76" s="1"/>
      <c r="AG76" s="1"/>
      <c r="AH76" s="1"/>
      <c r="AI76" s="1"/>
      <c r="AJ76" s="1"/>
      <c r="AK76" s="1"/>
      <c r="AL76" s="1"/>
      <c r="AM76" s="1"/>
      <c r="AN76" s="1"/>
      <c r="AO76" s="1"/>
      <c r="AP76" s="1"/>
      <c r="AQ76" s="1"/>
      <c r="AR76" s="1"/>
      <c r="AS76" s="1"/>
      <c r="AX76" s="144"/>
      <c r="AY76" s="1"/>
      <c r="AZ76" s="1"/>
      <c r="BA76" s="1"/>
      <c r="BB76" s="1"/>
      <c r="BC76" s="1"/>
      <c r="BD76" s="1"/>
      <c r="BE76" s="1"/>
      <c r="BF76" s="1"/>
      <c r="BG76" s="1"/>
      <c r="BH76" s="1"/>
      <c r="BI76" s="1"/>
      <c r="BJ76" s="1"/>
      <c r="BK76" s="1"/>
      <c r="BL76" s="1"/>
      <c r="BS76" s="1"/>
      <c r="BT76" s="1"/>
      <c r="BU76" s="1"/>
      <c r="BV76" s="1"/>
      <c r="BW76" s="1"/>
      <c r="BX76" s="1"/>
      <c r="BY76" s="1"/>
      <c r="BZ76" s="1"/>
      <c r="CA76" s="1"/>
      <c r="CK76" s="151"/>
      <c r="CL76" s="77"/>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row>
    <row r="77" spans="1:237" s="17" customFormat="1" x14ac:dyDescent="0.15">
      <c r="A77" s="1"/>
      <c r="B77" s="1"/>
      <c r="C77" s="1"/>
      <c r="D77" s="1"/>
      <c r="E77" s="1"/>
      <c r="F77" s="1"/>
      <c r="G77" s="1"/>
      <c r="H77" s="1"/>
      <c r="I77" s="1"/>
      <c r="J77" s="1"/>
      <c r="K77" s="1"/>
      <c r="L77" s="1"/>
      <c r="M77" s="1"/>
      <c r="N77" s="1"/>
      <c r="O77" s="142"/>
      <c r="P77" s="1"/>
      <c r="Q77" s="1"/>
      <c r="R77" s="1"/>
      <c r="S77" s="1"/>
      <c r="T77" s="142"/>
      <c r="Y77" s="144"/>
      <c r="AA77" s="1"/>
      <c r="AB77" s="1"/>
      <c r="AC77" s="1"/>
      <c r="AD77" s="1"/>
      <c r="AE77" s="1"/>
      <c r="AF77" s="1"/>
      <c r="AG77" s="1"/>
      <c r="AH77" s="1"/>
      <c r="AI77" s="1"/>
      <c r="AJ77" s="1"/>
      <c r="AK77" s="1"/>
      <c r="AL77" s="1"/>
      <c r="AM77" s="1"/>
      <c r="AN77" s="1"/>
      <c r="AO77" s="1"/>
      <c r="AP77" s="1"/>
      <c r="AQ77" s="1"/>
      <c r="AR77" s="1"/>
      <c r="AS77" s="1"/>
      <c r="AX77" s="144"/>
      <c r="AY77" s="1"/>
      <c r="AZ77" s="1"/>
      <c r="BA77" s="1"/>
      <c r="BB77" s="1"/>
      <c r="BC77" s="1"/>
      <c r="BD77" s="1"/>
      <c r="BE77" s="1"/>
      <c r="BF77" s="1"/>
      <c r="BG77" s="1"/>
      <c r="BH77" s="1"/>
      <c r="BI77" s="1"/>
      <c r="BJ77" s="1"/>
      <c r="BK77" s="1"/>
      <c r="BL77" s="1"/>
      <c r="BS77" s="1"/>
      <c r="BT77" s="1"/>
      <c r="BU77" s="1"/>
      <c r="BV77" s="1"/>
      <c r="BW77" s="1"/>
      <c r="BX77" s="1"/>
      <c r="BY77" s="1"/>
      <c r="BZ77" s="1"/>
      <c r="CA77" s="1"/>
      <c r="CK77" s="151"/>
      <c r="CL77" s="77"/>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row>
    <row r="78" spans="1:237" s="17" customFormat="1" x14ac:dyDescent="0.15">
      <c r="A78" s="1"/>
      <c r="B78" s="1"/>
      <c r="C78" s="1"/>
      <c r="D78" s="1"/>
      <c r="E78" s="1"/>
      <c r="F78" s="1"/>
      <c r="G78" s="1"/>
      <c r="H78" s="1"/>
      <c r="I78" s="1"/>
      <c r="J78" s="1"/>
      <c r="K78" s="1"/>
      <c r="L78" s="1"/>
      <c r="M78" s="1"/>
      <c r="N78" s="1"/>
      <c r="O78" s="142"/>
      <c r="P78" s="1"/>
      <c r="Q78" s="1"/>
      <c r="R78" s="1"/>
      <c r="S78" s="1"/>
      <c r="T78" s="142"/>
      <c r="Y78" s="144"/>
      <c r="AA78" s="1"/>
      <c r="AB78" s="1"/>
      <c r="AC78" s="1"/>
      <c r="AD78" s="1"/>
      <c r="AE78" s="1"/>
      <c r="AF78" s="1"/>
      <c r="AG78" s="1"/>
      <c r="AH78" s="1"/>
      <c r="AI78" s="1"/>
      <c r="AJ78" s="1"/>
      <c r="AK78" s="1"/>
      <c r="AL78" s="1"/>
      <c r="AM78" s="1"/>
      <c r="AN78" s="1"/>
      <c r="AO78" s="1"/>
      <c r="AP78" s="1"/>
      <c r="AQ78" s="1"/>
      <c r="AR78" s="1"/>
      <c r="AS78" s="1"/>
      <c r="AX78" s="144"/>
      <c r="AY78" s="1"/>
      <c r="AZ78" s="1"/>
      <c r="BA78" s="1"/>
      <c r="BB78" s="1"/>
      <c r="BC78" s="1"/>
      <c r="BD78" s="1"/>
      <c r="BE78" s="1"/>
      <c r="BF78" s="1"/>
      <c r="BG78" s="1"/>
      <c r="BH78" s="1"/>
      <c r="BI78" s="1"/>
      <c r="BJ78" s="1"/>
      <c r="BK78" s="1"/>
      <c r="BL78" s="1"/>
      <c r="BS78" s="1"/>
      <c r="BT78" s="1"/>
      <c r="BU78" s="1"/>
      <c r="BV78" s="1"/>
      <c r="BW78" s="1"/>
      <c r="BX78" s="1"/>
      <c r="BY78" s="1"/>
      <c r="BZ78" s="1"/>
      <c r="CA78" s="1"/>
      <c r="CK78" s="151"/>
      <c r="CL78" s="77"/>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row>
    <row r="79" spans="1:237" s="17" customFormat="1" x14ac:dyDescent="0.15">
      <c r="A79" s="1"/>
      <c r="B79" s="1"/>
      <c r="C79" s="1"/>
      <c r="D79" s="1"/>
      <c r="E79" s="1"/>
      <c r="F79" s="1"/>
      <c r="G79" s="1"/>
      <c r="H79" s="1"/>
      <c r="I79" s="1"/>
      <c r="J79" s="1"/>
      <c r="K79" s="1"/>
      <c r="L79" s="1"/>
      <c r="M79" s="1"/>
      <c r="N79" s="1"/>
      <c r="O79" s="142"/>
      <c r="P79" s="1"/>
      <c r="Q79" s="1"/>
      <c r="R79" s="1"/>
      <c r="S79" s="1"/>
      <c r="T79" s="142"/>
      <c r="Y79" s="144"/>
      <c r="AA79" s="1"/>
      <c r="AB79" s="1"/>
      <c r="AC79" s="1"/>
      <c r="AD79" s="1"/>
      <c r="AE79" s="1"/>
      <c r="AF79" s="1"/>
      <c r="AG79" s="1"/>
      <c r="AH79" s="1"/>
      <c r="AI79" s="1"/>
      <c r="AJ79" s="1"/>
      <c r="AK79" s="1"/>
      <c r="AL79" s="1"/>
      <c r="AM79" s="1"/>
      <c r="AN79" s="1"/>
      <c r="AO79" s="1"/>
      <c r="AP79" s="1"/>
      <c r="AQ79" s="1"/>
      <c r="AR79" s="1"/>
      <c r="AS79" s="1"/>
      <c r="AX79" s="144"/>
      <c r="AY79" s="1"/>
      <c r="AZ79" s="1"/>
      <c r="BA79" s="1"/>
      <c r="BB79" s="1"/>
      <c r="BC79" s="1"/>
      <c r="BD79" s="1"/>
      <c r="BE79" s="1"/>
      <c r="BF79" s="1"/>
      <c r="BG79" s="1"/>
      <c r="BH79" s="1"/>
      <c r="BI79" s="1"/>
      <c r="BJ79" s="1"/>
      <c r="BK79" s="1"/>
      <c r="BL79" s="1"/>
      <c r="BS79" s="1"/>
      <c r="BT79" s="1"/>
      <c r="BU79" s="1"/>
      <c r="BV79" s="1"/>
      <c r="BW79" s="1"/>
      <c r="BX79" s="1"/>
      <c r="BY79" s="1"/>
      <c r="BZ79" s="1"/>
      <c r="CA79" s="1"/>
      <c r="CK79" s="151"/>
      <c r="CL79" s="77"/>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row>
    <row r="80" spans="1:237" s="17" customFormat="1" x14ac:dyDescent="0.15">
      <c r="A80" s="1"/>
      <c r="B80" s="1"/>
      <c r="C80" s="1"/>
      <c r="D80" s="1"/>
      <c r="E80" s="1"/>
      <c r="F80" s="1"/>
      <c r="G80" s="1"/>
      <c r="H80" s="1"/>
      <c r="I80" s="1"/>
      <c r="J80" s="1"/>
      <c r="K80" s="1"/>
      <c r="L80" s="1"/>
      <c r="M80" s="1"/>
      <c r="N80" s="1"/>
      <c r="O80" s="142"/>
      <c r="P80" s="1"/>
      <c r="Q80" s="1"/>
      <c r="R80" s="1"/>
      <c r="S80" s="1"/>
      <c r="T80" s="142"/>
      <c r="Y80" s="144"/>
      <c r="AA80" s="1"/>
      <c r="AB80" s="1"/>
      <c r="AC80" s="1"/>
      <c r="AD80" s="1"/>
      <c r="AE80" s="1"/>
      <c r="AF80" s="1"/>
      <c r="AG80" s="1"/>
      <c r="AH80" s="1"/>
      <c r="AI80" s="1"/>
      <c r="AJ80" s="1"/>
      <c r="AK80" s="1"/>
      <c r="AL80" s="1"/>
      <c r="AM80" s="1"/>
      <c r="AN80" s="1"/>
      <c r="AO80" s="1"/>
      <c r="AP80" s="1"/>
      <c r="AQ80" s="1"/>
      <c r="AR80" s="1"/>
      <c r="AS80" s="1"/>
      <c r="AX80" s="144"/>
      <c r="AY80" s="1"/>
      <c r="AZ80" s="1"/>
      <c r="BA80" s="1"/>
      <c r="BB80" s="1"/>
      <c r="BC80" s="1"/>
      <c r="BD80" s="1"/>
      <c r="BE80" s="1"/>
      <c r="BF80" s="1"/>
      <c r="BG80" s="1"/>
      <c r="BH80" s="1"/>
      <c r="BI80" s="1"/>
      <c r="BJ80" s="1"/>
      <c r="BK80" s="1"/>
      <c r="BL80" s="1"/>
      <c r="BS80" s="1"/>
      <c r="BT80" s="1"/>
      <c r="BU80" s="1"/>
      <c r="BV80" s="1"/>
      <c r="BW80" s="1"/>
      <c r="BX80" s="1"/>
      <c r="BY80" s="1"/>
      <c r="BZ80" s="1"/>
      <c r="CA80" s="1"/>
      <c r="CK80" s="151"/>
      <c r="CL80" s="77"/>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row>
    <row r="81" spans="1:237" s="17" customFormat="1" x14ac:dyDescent="0.15">
      <c r="A81" s="1"/>
      <c r="B81" s="1"/>
      <c r="C81" s="1"/>
      <c r="D81" s="1"/>
      <c r="E81" s="1"/>
      <c r="F81" s="1"/>
      <c r="G81" s="1"/>
      <c r="H81" s="1"/>
      <c r="I81" s="1"/>
      <c r="J81" s="1"/>
      <c r="K81" s="1"/>
      <c r="L81" s="1"/>
      <c r="M81" s="1"/>
      <c r="N81" s="1"/>
      <c r="O81" s="142"/>
      <c r="P81" s="1"/>
      <c r="Q81" s="1"/>
      <c r="R81" s="1"/>
      <c r="S81" s="1"/>
      <c r="T81" s="142"/>
      <c r="Y81" s="144"/>
      <c r="AA81" s="1"/>
      <c r="AB81" s="1"/>
      <c r="AC81" s="1"/>
      <c r="AD81" s="1"/>
      <c r="AE81" s="1"/>
      <c r="AF81" s="1"/>
      <c r="AG81" s="1"/>
      <c r="AH81" s="1"/>
      <c r="AI81" s="1"/>
      <c r="AJ81" s="1"/>
      <c r="AK81" s="1"/>
      <c r="AL81" s="1"/>
      <c r="AM81" s="1"/>
      <c r="AN81" s="1"/>
      <c r="AO81" s="1"/>
      <c r="AP81" s="1"/>
      <c r="AQ81" s="1"/>
      <c r="AR81" s="1"/>
      <c r="AS81" s="1"/>
      <c r="AX81" s="144"/>
      <c r="AY81" s="1"/>
      <c r="AZ81" s="1"/>
      <c r="BA81" s="1"/>
      <c r="BB81" s="1"/>
      <c r="BC81" s="1"/>
      <c r="BD81" s="1"/>
      <c r="BE81" s="1"/>
      <c r="BF81" s="1"/>
      <c r="BG81" s="1"/>
      <c r="BH81" s="1"/>
      <c r="BI81" s="1"/>
      <c r="BJ81" s="1"/>
      <c r="BK81" s="1"/>
      <c r="BL81" s="1"/>
      <c r="BS81" s="1"/>
      <c r="BT81" s="1"/>
      <c r="BU81" s="1"/>
      <c r="BV81" s="1"/>
      <c r="BW81" s="1"/>
      <c r="BX81" s="1"/>
      <c r="BY81" s="1"/>
      <c r="BZ81" s="1"/>
      <c r="CA81" s="1"/>
      <c r="CK81" s="151"/>
      <c r="CL81" s="77"/>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row>
    <row r="82" spans="1:237" s="17" customFormat="1" x14ac:dyDescent="0.15">
      <c r="A82" s="1"/>
      <c r="B82" s="1"/>
      <c r="C82" s="1"/>
      <c r="D82" s="1"/>
      <c r="E82" s="1"/>
      <c r="F82" s="1"/>
      <c r="G82" s="1"/>
      <c r="H82" s="1"/>
      <c r="I82" s="1"/>
      <c r="J82" s="1"/>
      <c r="K82" s="1"/>
      <c r="L82" s="1"/>
      <c r="M82" s="1"/>
      <c r="N82" s="1"/>
      <c r="O82" s="142"/>
      <c r="P82" s="1"/>
      <c r="Q82" s="1"/>
      <c r="R82" s="1"/>
      <c r="S82" s="1"/>
      <c r="T82" s="142"/>
      <c r="Y82" s="144"/>
      <c r="AA82" s="1"/>
      <c r="AB82" s="1"/>
      <c r="AC82" s="1"/>
      <c r="AD82" s="1"/>
      <c r="AE82" s="1"/>
      <c r="AF82" s="1"/>
      <c r="AG82" s="1"/>
      <c r="AH82" s="1"/>
      <c r="AI82" s="1"/>
      <c r="AJ82" s="1"/>
      <c r="AK82" s="1"/>
      <c r="AL82" s="1"/>
      <c r="AM82" s="1"/>
      <c r="AN82" s="1"/>
      <c r="AO82" s="1"/>
      <c r="AP82" s="1"/>
      <c r="AQ82" s="1"/>
      <c r="AR82" s="1"/>
      <c r="AS82" s="1"/>
      <c r="AX82" s="144"/>
      <c r="AY82" s="1"/>
      <c r="AZ82" s="1"/>
      <c r="BA82" s="1"/>
      <c r="BB82" s="1"/>
      <c r="BC82" s="1"/>
      <c r="BD82" s="1"/>
      <c r="BE82" s="1"/>
      <c r="BF82" s="1"/>
      <c r="BG82" s="1"/>
      <c r="BH82" s="1"/>
      <c r="BI82" s="1"/>
      <c r="BJ82" s="1"/>
      <c r="BK82" s="1"/>
      <c r="BL82" s="1"/>
      <c r="BS82" s="1"/>
      <c r="BT82" s="1"/>
      <c r="BU82" s="1"/>
      <c r="BV82" s="1"/>
      <c r="BW82" s="1"/>
      <c r="BX82" s="1"/>
      <c r="BY82" s="1"/>
      <c r="BZ82" s="1"/>
      <c r="CA82" s="1"/>
      <c r="CK82" s="151"/>
      <c r="CL82" s="77"/>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row>
    <row r="83" spans="1:237" s="17" customFormat="1" x14ac:dyDescent="0.15">
      <c r="A83" s="1"/>
      <c r="B83" s="1"/>
      <c r="C83" s="1"/>
      <c r="D83" s="1"/>
      <c r="E83" s="1"/>
      <c r="F83" s="1"/>
      <c r="G83" s="1"/>
      <c r="H83" s="1"/>
      <c r="I83" s="1"/>
      <c r="J83" s="1"/>
      <c r="K83" s="1"/>
      <c r="L83" s="1"/>
      <c r="M83" s="1"/>
      <c r="N83" s="1"/>
      <c r="O83" s="142"/>
      <c r="P83" s="1"/>
      <c r="Q83" s="1"/>
      <c r="R83" s="1"/>
      <c r="S83" s="1"/>
      <c r="T83" s="142"/>
      <c r="Y83" s="144"/>
      <c r="AA83" s="1"/>
      <c r="AB83" s="1"/>
      <c r="AC83" s="1"/>
      <c r="AD83" s="1"/>
      <c r="AE83" s="1"/>
      <c r="AF83" s="1"/>
      <c r="AG83" s="1"/>
      <c r="AH83" s="1"/>
      <c r="AI83" s="1"/>
      <c r="AJ83" s="1"/>
      <c r="AK83" s="1"/>
      <c r="AL83" s="1"/>
      <c r="AM83" s="1"/>
      <c r="AN83" s="1"/>
      <c r="AO83" s="1"/>
      <c r="AP83" s="1"/>
      <c r="AQ83" s="1"/>
      <c r="AR83" s="1"/>
      <c r="AS83" s="1"/>
      <c r="AX83" s="144"/>
      <c r="AY83" s="1"/>
      <c r="AZ83" s="1"/>
      <c r="BA83" s="1"/>
      <c r="BB83" s="1"/>
      <c r="BC83" s="1"/>
      <c r="BD83" s="1"/>
      <c r="BE83" s="1"/>
      <c r="BF83" s="1"/>
      <c r="BG83" s="1"/>
      <c r="BH83" s="1"/>
      <c r="BI83" s="1"/>
      <c r="BJ83" s="1"/>
      <c r="BK83" s="1"/>
      <c r="BL83" s="1"/>
      <c r="BS83" s="1"/>
      <c r="BT83" s="1"/>
      <c r="BU83" s="1"/>
      <c r="BV83" s="1"/>
      <c r="BW83" s="1"/>
      <c r="BX83" s="1"/>
      <c r="BY83" s="1"/>
      <c r="BZ83" s="1"/>
      <c r="CA83" s="1"/>
      <c r="CK83" s="151"/>
      <c r="CL83" s="77"/>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row>
    <row r="84" spans="1:237" s="17" customFormat="1" x14ac:dyDescent="0.15">
      <c r="A84" s="1"/>
      <c r="B84" s="1"/>
      <c r="C84" s="1"/>
      <c r="D84" s="1"/>
      <c r="E84" s="1"/>
      <c r="F84" s="1"/>
      <c r="G84" s="1"/>
      <c r="H84" s="1"/>
      <c r="I84" s="1"/>
      <c r="J84" s="1"/>
      <c r="K84" s="1"/>
      <c r="L84" s="1"/>
      <c r="M84" s="1"/>
      <c r="N84" s="1"/>
      <c r="O84" s="142"/>
      <c r="P84" s="1"/>
      <c r="Q84" s="1"/>
      <c r="R84" s="1"/>
      <c r="S84" s="1"/>
      <c r="T84" s="142"/>
      <c r="Y84" s="144"/>
      <c r="AA84" s="1"/>
      <c r="AB84" s="1"/>
      <c r="AC84" s="1"/>
      <c r="AD84" s="1"/>
      <c r="AE84" s="1"/>
      <c r="AF84" s="1"/>
      <c r="AG84" s="1"/>
      <c r="AH84" s="1"/>
      <c r="AI84" s="1"/>
      <c r="AJ84" s="1"/>
      <c r="AK84" s="1"/>
      <c r="AL84" s="1"/>
      <c r="AM84" s="1"/>
      <c r="AN84" s="1"/>
      <c r="AO84" s="1"/>
      <c r="AP84" s="1"/>
      <c r="AQ84" s="1"/>
      <c r="AR84" s="1"/>
      <c r="AS84" s="1"/>
      <c r="AX84" s="144"/>
      <c r="AY84" s="1"/>
      <c r="AZ84" s="1"/>
      <c r="BA84" s="1"/>
      <c r="BB84" s="1"/>
      <c r="BC84" s="1"/>
      <c r="BD84" s="1"/>
      <c r="BE84" s="1"/>
      <c r="BF84" s="1"/>
      <c r="BG84" s="1"/>
      <c r="BH84" s="1"/>
      <c r="BI84" s="1"/>
      <c r="BJ84" s="1"/>
      <c r="BK84" s="1"/>
      <c r="BL84" s="1"/>
      <c r="BS84" s="1"/>
      <c r="BT84" s="1"/>
      <c r="BU84" s="1"/>
      <c r="BV84" s="1"/>
      <c r="BW84" s="1"/>
      <c r="BX84" s="1"/>
      <c r="BY84" s="1"/>
      <c r="BZ84" s="1"/>
      <c r="CA84" s="1"/>
      <c r="CK84" s="151"/>
      <c r="CL84" s="77"/>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row>
    <row r="85" spans="1:237" s="17" customFormat="1" x14ac:dyDescent="0.15">
      <c r="A85" s="1"/>
      <c r="B85" s="1"/>
      <c r="C85" s="1"/>
      <c r="D85" s="1"/>
      <c r="E85" s="1"/>
      <c r="F85" s="1"/>
      <c r="G85" s="1"/>
      <c r="H85" s="1"/>
      <c r="I85" s="1"/>
      <c r="J85" s="1"/>
      <c r="K85" s="1"/>
      <c r="L85" s="1"/>
      <c r="M85" s="1"/>
      <c r="N85" s="1"/>
      <c r="O85" s="142"/>
      <c r="P85" s="1"/>
      <c r="Q85" s="1"/>
      <c r="R85" s="1"/>
      <c r="S85" s="1"/>
      <c r="T85" s="142"/>
      <c r="Y85" s="144"/>
      <c r="AA85" s="1"/>
      <c r="AB85" s="1"/>
      <c r="AC85" s="1"/>
      <c r="AD85" s="1"/>
      <c r="AE85" s="1"/>
      <c r="AF85" s="1"/>
      <c r="AG85" s="1"/>
      <c r="AH85" s="1"/>
      <c r="AI85" s="1"/>
      <c r="AJ85" s="1"/>
      <c r="AK85" s="1"/>
      <c r="AL85" s="1"/>
      <c r="AM85" s="1"/>
      <c r="AN85" s="1"/>
      <c r="AO85" s="1"/>
      <c r="AP85" s="1"/>
      <c r="AQ85" s="1"/>
      <c r="AR85" s="1"/>
      <c r="AS85" s="1"/>
      <c r="AX85" s="144"/>
      <c r="AY85" s="1"/>
      <c r="AZ85" s="1"/>
      <c r="BA85" s="1"/>
      <c r="BB85" s="1"/>
      <c r="BC85" s="1"/>
      <c r="BD85" s="1"/>
      <c r="BE85" s="1"/>
      <c r="BF85" s="1"/>
      <c r="BG85" s="1"/>
      <c r="BH85" s="1"/>
      <c r="BI85" s="1"/>
      <c r="BJ85" s="1"/>
      <c r="BK85" s="1"/>
      <c r="BL85" s="1"/>
      <c r="BS85" s="1"/>
      <c r="BT85" s="1"/>
      <c r="BU85" s="1"/>
      <c r="BV85" s="1"/>
      <c r="BW85" s="1"/>
      <c r="BX85" s="1"/>
      <c r="BY85" s="1"/>
      <c r="BZ85" s="1"/>
      <c r="CA85" s="1"/>
      <c r="CK85" s="151"/>
      <c r="CL85" s="77"/>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row>
    <row r="86" spans="1:237" s="17" customFormat="1" x14ac:dyDescent="0.15">
      <c r="A86" s="1"/>
      <c r="B86" s="1"/>
      <c r="C86" s="1"/>
      <c r="D86" s="1"/>
      <c r="E86" s="1"/>
      <c r="F86" s="1"/>
      <c r="G86" s="1"/>
      <c r="H86" s="1"/>
      <c r="I86" s="1"/>
      <c r="J86" s="1"/>
      <c r="K86" s="1"/>
      <c r="L86" s="1"/>
      <c r="M86" s="1"/>
      <c r="N86" s="1"/>
      <c r="O86" s="142"/>
      <c r="P86" s="1"/>
      <c r="Q86" s="1"/>
      <c r="R86" s="1"/>
      <c r="S86" s="1"/>
      <c r="T86" s="142"/>
      <c r="Y86" s="144"/>
      <c r="AA86" s="1"/>
      <c r="AB86" s="1"/>
      <c r="AC86" s="1"/>
      <c r="AD86" s="1"/>
      <c r="AE86" s="1"/>
      <c r="AF86" s="1"/>
      <c r="AG86" s="1"/>
      <c r="AH86" s="1"/>
      <c r="AI86" s="1"/>
      <c r="AJ86" s="1"/>
      <c r="AK86" s="1"/>
      <c r="AL86" s="1"/>
      <c r="AM86" s="1"/>
      <c r="AN86" s="1"/>
      <c r="AO86" s="1"/>
      <c r="AP86" s="1"/>
      <c r="AQ86" s="1"/>
      <c r="AR86" s="1"/>
      <c r="AS86" s="1"/>
      <c r="AX86" s="144"/>
      <c r="AY86" s="1"/>
      <c r="AZ86" s="1"/>
      <c r="BA86" s="1"/>
      <c r="BB86" s="1"/>
      <c r="BC86" s="1"/>
      <c r="BD86" s="1"/>
      <c r="BE86" s="1"/>
      <c r="BF86" s="1"/>
      <c r="BG86" s="1"/>
      <c r="BH86" s="1"/>
      <c r="BI86" s="1"/>
      <c r="BJ86" s="1"/>
      <c r="BK86" s="1"/>
      <c r="BL86" s="1"/>
      <c r="BS86" s="1"/>
      <c r="BT86" s="1"/>
      <c r="BU86" s="1"/>
      <c r="BV86" s="1"/>
      <c r="BW86" s="1"/>
      <c r="BX86" s="1"/>
      <c r="BY86" s="1"/>
      <c r="BZ86" s="1"/>
      <c r="CA86" s="1"/>
      <c r="CK86" s="151"/>
      <c r="CL86" s="77"/>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row>
    <row r="87" spans="1:237" s="17" customFormat="1" x14ac:dyDescent="0.15">
      <c r="A87" s="1"/>
      <c r="B87" s="1"/>
      <c r="C87" s="1"/>
      <c r="D87" s="1"/>
      <c r="E87" s="1"/>
      <c r="F87" s="1"/>
      <c r="G87" s="1"/>
      <c r="H87" s="1"/>
      <c r="I87" s="1"/>
      <c r="J87" s="1"/>
      <c r="K87" s="1"/>
      <c r="L87" s="1"/>
      <c r="M87" s="1"/>
      <c r="N87" s="1"/>
      <c r="O87" s="142"/>
      <c r="P87" s="1"/>
      <c r="Q87" s="1"/>
      <c r="R87" s="1"/>
      <c r="S87" s="1"/>
      <c r="T87" s="142"/>
      <c r="Y87" s="144"/>
      <c r="AA87" s="1"/>
      <c r="AB87" s="1"/>
      <c r="AC87" s="1"/>
      <c r="AD87" s="1"/>
      <c r="AE87" s="1"/>
      <c r="AF87" s="1"/>
      <c r="AG87" s="1"/>
      <c r="AH87" s="1"/>
      <c r="AI87" s="1"/>
      <c r="AJ87" s="1"/>
      <c r="AK87" s="1"/>
      <c r="AL87" s="1"/>
      <c r="AM87" s="1"/>
      <c r="AN87" s="1"/>
      <c r="AO87" s="1"/>
      <c r="AP87" s="1"/>
      <c r="AQ87" s="1"/>
      <c r="AR87" s="1"/>
      <c r="AS87" s="1"/>
      <c r="AX87" s="144"/>
      <c r="AY87" s="1"/>
      <c r="AZ87" s="1"/>
      <c r="BA87" s="1"/>
      <c r="BB87" s="1"/>
      <c r="BC87" s="1"/>
      <c r="BD87" s="1"/>
      <c r="BE87" s="1"/>
      <c r="BF87" s="1"/>
      <c r="BG87" s="1"/>
      <c r="BH87" s="1"/>
      <c r="BI87" s="1"/>
      <c r="BJ87" s="1"/>
      <c r="BK87" s="1"/>
      <c r="BL87" s="1"/>
      <c r="BS87" s="1"/>
      <c r="BT87" s="1"/>
      <c r="BU87" s="1"/>
      <c r="BV87" s="1"/>
      <c r="BW87" s="1"/>
      <c r="BX87" s="1"/>
      <c r="BY87" s="1"/>
      <c r="BZ87" s="1"/>
      <c r="CA87" s="1"/>
      <c r="CK87" s="151"/>
      <c r="CL87" s="77"/>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row>
    <row r="88" spans="1:237" s="17" customFormat="1" x14ac:dyDescent="0.15">
      <c r="A88" s="1"/>
      <c r="B88" s="1"/>
      <c r="C88" s="1"/>
      <c r="D88" s="1"/>
      <c r="E88" s="1"/>
      <c r="F88" s="1"/>
      <c r="G88" s="1"/>
      <c r="H88" s="1"/>
      <c r="I88" s="1"/>
      <c r="J88" s="1"/>
      <c r="K88" s="1"/>
      <c r="L88" s="1"/>
      <c r="M88" s="1"/>
      <c r="N88" s="1"/>
      <c r="O88" s="142"/>
      <c r="P88" s="1"/>
      <c r="Q88" s="1"/>
      <c r="R88" s="1"/>
      <c r="S88" s="1"/>
      <c r="T88" s="142"/>
      <c r="Y88" s="144"/>
      <c r="AA88" s="1"/>
      <c r="AB88" s="1"/>
      <c r="AC88" s="1"/>
      <c r="AD88" s="1"/>
      <c r="AE88" s="1"/>
      <c r="AF88" s="1"/>
      <c r="AG88" s="1"/>
      <c r="AH88" s="1"/>
      <c r="AI88" s="1"/>
      <c r="AJ88" s="1"/>
      <c r="AK88" s="1"/>
      <c r="AL88" s="1"/>
      <c r="AM88" s="1"/>
      <c r="AN88" s="1"/>
      <c r="AO88" s="1"/>
      <c r="AP88" s="1"/>
      <c r="AQ88" s="1"/>
      <c r="AR88" s="1"/>
      <c r="AS88" s="1"/>
      <c r="AX88" s="144"/>
      <c r="AY88" s="1"/>
      <c r="AZ88" s="1"/>
      <c r="BA88" s="1"/>
      <c r="BB88" s="1"/>
      <c r="BC88" s="1"/>
      <c r="BD88" s="1"/>
      <c r="BE88" s="1"/>
      <c r="BF88" s="1"/>
      <c r="BG88" s="1"/>
      <c r="BH88" s="1"/>
      <c r="BI88" s="1"/>
      <c r="BJ88" s="1"/>
      <c r="BK88" s="1"/>
      <c r="BL88" s="1"/>
      <c r="BS88" s="1"/>
      <c r="BT88" s="1"/>
      <c r="BU88" s="1"/>
      <c r="BV88" s="1"/>
      <c r="BW88" s="1"/>
      <c r="BX88" s="1"/>
      <c r="BY88" s="1"/>
      <c r="BZ88" s="1"/>
      <c r="CA88" s="1"/>
      <c r="CK88" s="151"/>
      <c r="CL88" s="77"/>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row>
    <row r="89" spans="1:237" s="17" customFormat="1" x14ac:dyDescent="0.15">
      <c r="A89" s="1"/>
      <c r="B89" s="1"/>
      <c r="C89" s="1"/>
      <c r="D89" s="1"/>
      <c r="E89" s="1"/>
      <c r="F89" s="1"/>
      <c r="G89" s="1"/>
      <c r="H89" s="1"/>
      <c r="I89" s="1"/>
      <c r="J89" s="1"/>
      <c r="K89" s="1"/>
      <c r="L89" s="1"/>
      <c r="M89" s="1"/>
      <c r="N89" s="1"/>
      <c r="O89" s="142"/>
      <c r="P89" s="1"/>
      <c r="Q89" s="1"/>
      <c r="R89" s="1"/>
      <c r="S89" s="1"/>
      <c r="T89" s="142"/>
      <c r="Y89" s="144"/>
      <c r="AA89" s="1"/>
      <c r="AB89" s="1"/>
      <c r="AC89" s="1"/>
      <c r="AD89" s="1"/>
      <c r="AE89" s="1"/>
      <c r="AF89" s="1"/>
      <c r="AG89" s="1"/>
      <c r="AH89" s="1"/>
      <c r="AI89" s="1"/>
      <c r="AJ89" s="1"/>
      <c r="AK89" s="1"/>
      <c r="AL89" s="1"/>
      <c r="AM89" s="1"/>
      <c r="AN89" s="1"/>
      <c r="AO89" s="1"/>
      <c r="AP89" s="1"/>
      <c r="AQ89" s="1"/>
      <c r="AR89" s="1"/>
      <c r="AS89" s="1"/>
      <c r="AX89" s="144"/>
      <c r="AY89" s="1"/>
      <c r="AZ89" s="1"/>
      <c r="BA89" s="1"/>
      <c r="BB89" s="1"/>
      <c r="BC89" s="1"/>
      <c r="BD89" s="1"/>
      <c r="BE89" s="1"/>
      <c r="BF89" s="1"/>
      <c r="BG89" s="1"/>
      <c r="BH89" s="1"/>
      <c r="BI89" s="1"/>
      <c r="BJ89" s="1"/>
      <c r="BK89" s="1"/>
      <c r="BL89" s="1"/>
      <c r="BS89" s="1"/>
      <c r="BT89" s="1"/>
      <c r="BU89" s="1"/>
      <c r="BV89" s="1"/>
      <c r="BW89" s="1"/>
      <c r="BX89" s="1"/>
      <c r="BY89" s="1"/>
      <c r="BZ89" s="1"/>
      <c r="CA89" s="1"/>
      <c r="CK89" s="151"/>
      <c r="CL89" s="77"/>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row>
    <row r="90" spans="1:237" s="17" customFormat="1" x14ac:dyDescent="0.15">
      <c r="A90" s="1"/>
      <c r="B90" s="1"/>
      <c r="C90" s="1"/>
      <c r="D90" s="1"/>
      <c r="E90" s="1"/>
      <c r="F90" s="1"/>
      <c r="G90" s="1"/>
      <c r="H90" s="1"/>
      <c r="I90" s="1"/>
      <c r="J90" s="1"/>
      <c r="K90" s="1"/>
      <c r="L90" s="1"/>
      <c r="M90" s="1"/>
      <c r="N90" s="1"/>
      <c r="O90" s="142"/>
      <c r="P90" s="1"/>
      <c r="Q90" s="1"/>
      <c r="R90" s="1"/>
      <c r="S90" s="1"/>
      <c r="T90" s="142"/>
      <c r="Y90" s="144"/>
      <c r="AA90" s="1"/>
      <c r="AB90" s="1"/>
      <c r="AC90" s="1"/>
      <c r="AD90" s="1"/>
      <c r="AE90" s="1"/>
      <c r="AF90" s="1"/>
      <c r="AG90" s="1"/>
      <c r="AH90" s="1"/>
      <c r="AI90" s="1"/>
      <c r="AJ90" s="1"/>
      <c r="AK90" s="1"/>
      <c r="AL90" s="1"/>
      <c r="AM90" s="1"/>
      <c r="AN90" s="1"/>
      <c r="AO90" s="1"/>
      <c r="AP90" s="1"/>
      <c r="AQ90" s="1"/>
      <c r="AR90" s="1"/>
      <c r="AS90" s="1"/>
      <c r="AX90" s="144"/>
      <c r="AY90" s="1"/>
      <c r="AZ90" s="1"/>
      <c r="BA90" s="1"/>
      <c r="BB90" s="1"/>
      <c r="BC90" s="1"/>
      <c r="BD90" s="1"/>
      <c r="BE90" s="1"/>
      <c r="BF90" s="1"/>
      <c r="BG90" s="1"/>
      <c r="BH90" s="1"/>
      <c r="BI90" s="1"/>
      <c r="BJ90" s="1"/>
      <c r="BK90" s="1"/>
      <c r="BL90" s="1"/>
      <c r="BS90" s="1"/>
      <c r="BT90" s="1"/>
      <c r="BU90" s="1"/>
      <c r="BV90" s="1"/>
      <c r="BW90" s="1"/>
      <c r="BX90" s="1"/>
      <c r="BY90" s="1"/>
      <c r="BZ90" s="1"/>
      <c r="CA90" s="1"/>
      <c r="CK90" s="151"/>
      <c r="CL90" s="77"/>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row>
    <row r="91" spans="1:237" s="17" customFormat="1" x14ac:dyDescent="0.15">
      <c r="A91" s="1"/>
      <c r="B91" s="1"/>
      <c r="C91" s="1"/>
      <c r="D91" s="1"/>
      <c r="E91" s="1"/>
      <c r="F91" s="1"/>
      <c r="G91" s="1"/>
      <c r="H91" s="1"/>
      <c r="I91" s="1"/>
      <c r="J91" s="1"/>
      <c r="K91" s="1"/>
      <c r="L91" s="1"/>
      <c r="M91" s="1"/>
      <c r="N91" s="1"/>
      <c r="O91" s="142"/>
      <c r="P91" s="1"/>
      <c r="Q91" s="1"/>
      <c r="R91" s="1"/>
      <c r="S91" s="1"/>
      <c r="T91" s="142"/>
      <c r="Y91" s="144"/>
      <c r="AA91" s="1"/>
      <c r="AB91" s="1"/>
      <c r="AC91" s="1"/>
      <c r="AD91" s="1"/>
      <c r="AE91" s="1"/>
      <c r="AF91" s="1"/>
      <c r="AG91" s="1"/>
      <c r="AH91" s="1"/>
      <c r="AI91" s="1"/>
      <c r="AJ91" s="1"/>
      <c r="AK91" s="1"/>
      <c r="AL91" s="1"/>
      <c r="AM91" s="1"/>
      <c r="AN91" s="1"/>
      <c r="AO91" s="1"/>
      <c r="AP91" s="1"/>
      <c r="AQ91" s="1"/>
      <c r="AR91" s="1"/>
      <c r="AS91" s="1"/>
      <c r="AX91" s="144"/>
      <c r="AY91" s="1"/>
      <c r="AZ91" s="1"/>
      <c r="BA91" s="1"/>
      <c r="BB91" s="1"/>
      <c r="BC91" s="1"/>
      <c r="BD91" s="1"/>
      <c r="BE91" s="1"/>
      <c r="BF91" s="1"/>
      <c r="BG91" s="1"/>
      <c r="BH91" s="1"/>
      <c r="BI91" s="1"/>
      <c r="BJ91" s="1"/>
      <c r="BK91" s="1"/>
      <c r="BL91" s="1"/>
      <c r="BS91" s="1"/>
      <c r="BT91" s="1"/>
      <c r="BU91" s="1"/>
      <c r="BV91" s="1"/>
      <c r="BW91" s="1"/>
      <c r="BX91" s="1"/>
      <c r="BY91" s="1"/>
      <c r="BZ91" s="1"/>
      <c r="CA91" s="1"/>
      <c r="CK91" s="151"/>
      <c r="CL91" s="77"/>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row>
    <row r="92" spans="1:237" s="17" customFormat="1" x14ac:dyDescent="0.15">
      <c r="A92" s="1"/>
      <c r="B92" s="1"/>
      <c r="C92" s="1"/>
      <c r="D92" s="1"/>
      <c r="E92" s="1"/>
      <c r="F92" s="1"/>
      <c r="G92" s="1"/>
      <c r="H92" s="1"/>
      <c r="I92" s="1"/>
      <c r="J92" s="1"/>
      <c r="K92" s="1"/>
      <c r="L92" s="1"/>
      <c r="M92" s="1"/>
      <c r="N92" s="1"/>
      <c r="O92" s="142"/>
      <c r="P92" s="1"/>
      <c r="Q92" s="1"/>
      <c r="R92" s="1"/>
      <c r="S92" s="1"/>
      <c r="T92" s="142"/>
      <c r="Y92" s="144"/>
      <c r="AA92" s="1"/>
      <c r="AB92" s="1"/>
      <c r="AC92" s="1"/>
      <c r="AD92" s="1"/>
      <c r="AE92" s="1"/>
      <c r="AF92" s="1"/>
      <c r="AG92" s="1"/>
      <c r="AH92" s="1"/>
      <c r="AI92" s="1"/>
      <c r="AJ92" s="1"/>
      <c r="AK92" s="1"/>
      <c r="AL92" s="1"/>
      <c r="AM92" s="1"/>
      <c r="AN92" s="1"/>
      <c r="AO92" s="1"/>
      <c r="AP92" s="1"/>
      <c r="AQ92" s="1"/>
      <c r="AR92" s="1"/>
      <c r="AS92" s="1"/>
      <c r="AX92" s="144"/>
      <c r="AY92" s="1"/>
      <c r="AZ92" s="1"/>
      <c r="BA92" s="1"/>
      <c r="BB92" s="1"/>
      <c r="BC92" s="1"/>
      <c r="BD92" s="1"/>
      <c r="BE92" s="1"/>
      <c r="BF92" s="1"/>
      <c r="BG92" s="1"/>
      <c r="BH92" s="1"/>
      <c r="BI92" s="1"/>
      <c r="BJ92" s="1"/>
      <c r="BK92" s="1"/>
      <c r="BL92" s="1"/>
      <c r="BS92" s="1"/>
      <c r="BT92" s="1"/>
      <c r="BU92" s="1"/>
      <c r="BV92" s="1"/>
      <c r="BW92" s="1"/>
      <c r="BX92" s="1"/>
      <c r="BY92" s="1"/>
      <c r="BZ92" s="1"/>
      <c r="CA92" s="1"/>
      <c r="CK92" s="151"/>
      <c r="CL92" s="77"/>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row>
    <row r="93" spans="1:237" s="17" customFormat="1" x14ac:dyDescent="0.15">
      <c r="A93" s="1"/>
      <c r="B93" s="1"/>
      <c r="C93" s="1"/>
      <c r="D93" s="1"/>
      <c r="E93" s="1"/>
      <c r="F93" s="1"/>
      <c r="G93" s="1"/>
      <c r="H93" s="1"/>
      <c r="I93" s="1"/>
      <c r="J93" s="1"/>
      <c r="K93" s="1"/>
      <c r="L93" s="1"/>
      <c r="M93" s="1"/>
      <c r="N93" s="1"/>
      <c r="O93" s="142"/>
      <c r="P93" s="1"/>
      <c r="Q93" s="1"/>
      <c r="R93" s="1"/>
      <c r="S93" s="1"/>
      <c r="T93" s="142"/>
      <c r="Y93" s="144"/>
      <c r="AA93" s="1"/>
      <c r="AB93" s="1"/>
      <c r="AC93" s="1"/>
      <c r="AD93" s="1"/>
      <c r="AE93" s="1"/>
      <c r="AF93" s="1"/>
      <c r="AG93" s="1"/>
      <c r="AH93" s="1"/>
      <c r="AI93" s="1"/>
      <c r="AJ93" s="1"/>
      <c r="AK93" s="1"/>
      <c r="AL93" s="1"/>
      <c r="AM93" s="1"/>
      <c r="AN93" s="1"/>
      <c r="AO93" s="1"/>
      <c r="AP93" s="1"/>
      <c r="AQ93" s="1"/>
      <c r="AR93" s="1"/>
      <c r="AS93" s="1"/>
      <c r="AX93" s="144"/>
      <c r="AY93" s="1"/>
      <c r="AZ93" s="1"/>
      <c r="BA93" s="1"/>
      <c r="BB93" s="1"/>
      <c r="BC93" s="1"/>
      <c r="BD93" s="1"/>
      <c r="BE93" s="1"/>
      <c r="BF93" s="1"/>
      <c r="BG93" s="1"/>
      <c r="BH93" s="1"/>
      <c r="BI93" s="1"/>
      <c r="BJ93" s="1"/>
      <c r="BK93" s="1"/>
      <c r="BL93" s="1"/>
      <c r="BS93" s="1"/>
      <c r="BT93" s="1"/>
      <c r="BU93" s="1"/>
      <c r="BV93" s="1"/>
      <c r="BW93" s="1"/>
      <c r="BX93" s="1"/>
      <c r="BY93" s="1"/>
      <c r="BZ93" s="1"/>
      <c r="CA93" s="1"/>
      <c r="CK93" s="151"/>
      <c r="CL93" s="77"/>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row>
    <row r="94" spans="1:237" s="17" customFormat="1" x14ac:dyDescent="0.15">
      <c r="A94" s="1"/>
      <c r="B94" s="1"/>
      <c r="C94" s="1"/>
      <c r="D94" s="1"/>
      <c r="E94" s="1"/>
      <c r="F94" s="1"/>
      <c r="G94" s="1"/>
      <c r="H94" s="1"/>
      <c r="I94" s="1"/>
      <c r="J94" s="1"/>
      <c r="K94" s="1"/>
      <c r="L94" s="1"/>
      <c r="M94" s="1"/>
      <c r="N94" s="1"/>
      <c r="O94" s="142"/>
      <c r="P94" s="1"/>
      <c r="Q94" s="1"/>
      <c r="R94" s="1"/>
      <c r="S94" s="1"/>
      <c r="T94" s="142"/>
      <c r="Y94" s="144"/>
      <c r="AA94" s="1"/>
      <c r="AB94" s="1"/>
      <c r="AC94" s="1"/>
      <c r="AD94" s="1"/>
      <c r="AE94" s="1"/>
      <c r="AF94" s="1"/>
      <c r="AG94" s="1"/>
      <c r="AH94" s="1"/>
      <c r="AI94" s="1"/>
      <c r="AJ94" s="1"/>
      <c r="AK94" s="1"/>
      <c r="AL94" s="1"/>
      <c r="AM94" s="1"/>
      <c r="AN94" s="1"/>
      <c r="AO94" s="1"/>
      <c r="AP94" s="1"/>
      <c r="AQ94" s="1"/>
      <c r="AR94" s="1"/>
      <c r="AS94" s="1"/>
      <c r="AX94" s="144"/>
      <c r="AY94" s="1"/>
      <c r="AZ94" s="1"/>
      <c r="BA94" s="1"/>
      <c r="BB94" s="1"/>
      <c r="BC94" s="1"/>
      <c r="BD94" s="1"/>
      <c r="BE94" s="1"/>
      <c r="BF94" s="1"/>
      <c r="BG94" s="1"/>
      <c r="BH94" s="1"/>
      <c r="BI94" s="1"/>
      <c r="BJ94" s="1"/>
      <c r="BK94" s="1"/>
      <c r="BL94" s="1"/>
      <c r="BS94" s="1"/>
      <c r="BT94" s="1"/>
      <c r="BU94" s="1"/>
      <c r="BV94" s="1"/>
      <c r="BW94" s="1"/>
      <c r="BX94" s="1"/>
      <c r="BY94" s="1"/>
      <c r="BZ94" s="1"/>
      <c r="CA94" s="1"/>
      <c r="CK94" s="151"/>
      <c r="CL94" s="77"/>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row>
    <row r="95" spans="1:237" s="17" customFormat="1" x14ac:dyDescent="0.15">
      <c r="A95" s="1"/>
      <c r="B95" s="1"/>
      <c r="C95" s="1"/>
      <c r="D95" s="1"/>
      <c r="E95" s="1"/>
      <c r="F95" s="1"/>
      <c r="G95" s="1"/>
      <c r="H95" s="1"/>
      <c r="I95" s="1"/>
      <c r="J95" s="1"/>
      <c r="K95" s="1"/>
      <c r="L95" s="1"/>
      <c r="M95" s="1"/>
      <c r="N95" s="1"/>
      <c r="O95" s="142"/>
      <c r="P95" s="1"/>
      <c r="Q95" s="1"/>
      <c r="R95" s="1"/>
      <c r="S95" s="1"/>
      <c r="T95" s="142"/>
      <c r="Y95" s="144"/>
      <c r="AA95" s="1"/>
      <c r="AB95" s="1"/>
      <c r="AC95" s="1"/>
      <c r="AD95" s="1"/>
      <c r="AE95" s="1"/>
      <c r="AF95" s="1"/>
      <c r="AG95" s="1"/>
      <c r="AH95" s="1"/>
      <c r="AI95" s="1"/>
      <c r="AJ95" s="1"/>
      <c r="AK95" s="1"/>
      <c r="AL95" s="1"/>
      <c r="AM95" s="1"/>
      <c r="AN95" s="1"/>
      <c r="AO95" s="1"/>
      <c r="AP95" s="1"/>
      <c r="AQ95" s="1"/>
      <c r="AR95" s="1"/>
      <c r="AS95" s="1"/>
      <c r="AX95" s="144"/>
      <c r="AY95" s="1"/>
      <c r="AZ95" s="1"/>
      <c r="BA95" s="1"/>
      <c r="BB95" s="1"/>
      <c r="BC95" s="1"/>
      <c r="BD95" s="1"/>
      <c r="BE95" s="1"/>
      <c r="BF95" s="1"/>
      <c r="BG95" s="1"/>
      <c r="BH95" s="1"/>
      <c r="BI95" s="1"/>
      <c r="BJ95" s="1"/>
      <c r="BK95" s="1"/>
      <c r="BL95" s="1"/>
      <c r="BS95" s="1"/>
      <c r="BT95" s="1"/>
      <c r="BU95" s="1"/>
      <c r="BV95" s="1"/>
      <c r="BW95" s="1"/>
      <c r="BX95" s="1"/>
      <c r="BY95" s="1"/>
      <c r="BZ95" s="1"/>
      <c r="CA95" s="1"/>
      <c r="CK95" s="151"/>
      <c r="CL95" s="77"/>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row>
    <row r="96" spans="1:237" s="17" customFormat="1" x14ac:dyDescent="0.15">
      <c r="A96" s="1"/>
      <c r="B96" s="1"/>
      <c r="C96" s="1"/>
      <c r="D96" s="1"/>
      <c r="E96" s="1"/>
      <c r="F96" s="1"/>
      <c r="G96" s="1"/>
      <c r="H96" s="1"/>
      <c r="I96" s="1"/>
      <c r="J96" s="1"/>
      <c r="K96" s="1"/>
      <c r="L96" s="1"/>
      <c r="M96" s="1"/>
      <c r="N96" s="1"/>
      <c r="O96" s="142"/>
      <c r="P96" s="1"/>
      <c r="Q96" s="1"/>
      <c r="R96" s="1"/>
      <c r="S96" s="1"/>
      <c r="T96" s="142"/>
      <c r="Y96" s="144"/>
      <c r="AA96" s="1"/>
      <c r="AB96" s="1"/>
      <c r="AC96" s="1"/>
      <c r="AD96" s="1"/>
      <c r="AE96" s="1"/>
      <c r="AF96" s="1"/>
      <c r="AG96" s="1"/>
      <c r="AH96" s="1"/>
      <c r="AI96" s="1"/>
      <c r="AJ96" s="1"/>
      <c r="AK96" s="1"/>
      <c r="AL96" s="1"/>
      <c r="AM96" s="1"/>
      <c r="AN96" s="1"/>
      <c r="AO96" s="1"/>
      <c r="AP96" s="1"/>
      <c r="AQ96" s="1"/>
      <c r="AR96" s="1"/>
      <c r="AS96" s="1"/>
      <c r="AX96" s="144"/>
      <c r="AY96" s="1"/>
      <c r="AZ96" s="1"/>
      <c r="BA96" s="1"/>
      <c r="BB96" s="1"/>
      <c r="BC96" s="1"/>
      <c r="BD96" s="1"/>
      <c r="BE96" s="1"/>
      <c r="BF96" s="1"/>
      <c r="BG96" s="1"/>
      <c r="BH96" s="1"/>
      <c r="BI96" s="1"/>
      <c r="BJ96" s="1"/>
      <c r="BK96" s="1"/>
      <c r="BL96" s="1"/>
      <c r="BS96" s="1"/>
      <c r="BT96" s="1"/>
      <c r="BU96" s="1"/>
      <c r="BV96" s="1"/>
      <c r="BW96" s="1"/>
      <c r="BX96" s="1"/>
      <c r="BY96" s="1"/>
      <c r="BZ96" s="1"/>
      <c r="CA96" s="1"/>
      <c r="CK96" s="151"/>
      <c r="CL96" s="77"/>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row>
    <row r="97" spans="1:237" s="17" customFormat="1" x14ac:dyDescent="0.15">
      <c r="A97" s="1"/>
      <c r="B97" s="1"/>
      <c r="C97" s="1"/>
      <c r="D97" s="1"/>
      <c r="E97" s="1"/>
      <c r="F97" s="1"/>
      <c r="G97" s="1"/>
      <c r="H97" s="1"/>
      <c r="I97" s="1"/>
      <c r="J97" s="1"/>
      <c r="K97" s="1"/>
      <c r="L97" s="1"/>
      <c r="M97" s="1"/>
      <c r="N97" s="1"/>
      <c r="O97" s="142"/>
      <c r="P97" s="1"/>
      <c r="Q97" s="1"/>
      <c r="R97" s="1"/>
      <c r="S97" s="1"/>
      <c r="T97" s="142"/>
      <c r="Y97" s="144"/>
      <c r="AA97" s="1"/>
      <c r="AB97" s="1"/>
      <c r="AC97" s="1"/>
      <c r="AD97" s="1"/>
      <c r="AE97" s="1"/>
      <c r="AF97" s="1"/>
      <c r="AG97" s="1"/>
      <c r="AH97" s="1"/>
      <c r="AI97" s="1"/>
      <c r="AJ97" s="1"/>
      <c r="AK97" s="1"/>
      <c r="AL97" s="1"/>
      <c r="AM97" s="1"/>
      <c r="AN97" s="1"/>
      <c r="AO97" s="1"/>
      <c r="AP97" s="1"/>
      <c r="AQ97" s="1"/>
      <c r="AR97" s="1"/>
      <c r="AS97" s="1"/>
      <c r="AX97" s="144"/>
      <c r="AY97" s="1"/>
      <c r="AZ97" s="1"/>
      <c r="BA97" s="1"/>
      <c r="BB97" s="1"/>
      <c r="BC97" s="1"/>
      <c r="BD97" s="1"/>
      <c r="BE97" s="1"/>
      <c r="BF97" s="1"/>
      <c r="BG97" s="1"/>
      <c r="BH97" s="1"/>
      <c r="BI97" s="1"/>
      <c r="BJ97" s="1"/>
      <c r="BK97" s="1"/>
      <c r="BL97" s="1"/>
      <c r="BS97" s="1"/>
      <c r="BT97" s="1"/>
      <c r="BU97" s="1"/>
      <c r="BV97" s="1"/>
      <c r="BW97" s="1"/>
      <c r="BX97" s="1"/>
      <c r="BY97" s="1"/>
      <c r="BZ97" s="1"/>
      <c r="CA97" s="1"/>
      <c r="CK97" s="151"/>
      <c r="CL97" s="77"/>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row>
    <row r="98" spans="1:237" s="17" customFormat="1" x14ac:dyDescent="0.15">
      <c r="A98" s="1"/>
      <c r="B98" s="1"/>
      <c r="C98" s="1"/>
      <c r="D98" s="1"/>
      <c r="E98" s="1"/>
      <c r="F98" s="1"/>
      <c r="G98" s="1"/>
      <c r="H98" s="1"/>
      <c r="I98" s="1"/>
      <c r="J98" s="1"/>
      <c r="K98" s="1"/>
      <c r="L98" s="1"/>
      <c r="M98" s="1"/>
      <c r="N98" s="1"/>
      <c r="O98" s="142"/>
      <c r="P98" s="1"/>
      <c r="Q98" s="1"/>
      <c r="R98" s="1"/>
      <c r="S98" s="1"/>
      <c r="T98" s="142"/>
      <c r="Y98" s="144"/>
      <c r="AA98" s="1"/>
      <c r="AB98" s="1"/>
      <c r="AC98" s="1"/>
      <c r="AD98" s="1"/>
      <c r="AE98" s="1"/>
      <c r="AF98" s="1"/>
      <c r="AG98" s="1"/>
      <c r="AH98" s="1"/>
      <c r="AI98" s="1"/>
      <c r="AJ98" s="1"/>
      <c r="AK98" s="1"/>
      <c r="AL98" s="1"/>
      <c r="AM98" s="1"/>
      <c r="AN98" s="1"/>
      <c r="AO98" s="1"/>
      <c r="AP98" s="1"/>
      <c r="AQ98" s="1"/>
      <c r="AR98" s="1"/>
      <c r="AS98" s="1"/>
      <c r="AX98" s="144"/>
      <c r="AY98" s="1"/>
      <c r="AZ98" s="1"/>
      <c r="BA98" s="1"/>
      <c r="BB98" s="1"/>
      <c r="BC98" s="1"/>
      <c r="BD98" s="1"/>
      <c r="BE98" s="1"/>
      <c r="BF98" s="1"/>
      <c r="BG98" s="1"/>
      <c r="BH98" s="1"/>
      <c r="BI98" s="1"/>
      <c r="BJ98" s="1"/>
      <c r="BK98" s="1"/>
      <c r="BL98" s="1"/>
      <c r="BS98" s="1"/>
      <c r="BT98" s="1"/>
      <c r="BU98" s="1"/>
      <c r="BV98" s="1"/>
      <c r="BW98" s="1"/>
      <c r="BX98" s="1"/>
      <c r="BY98" s="1"/>
      <c r="BZ98" s="1"/>
      <c r="CA98" s="1"/>
      <c r="CK98" s="151"/>
      <c r="CL98" s="77"/>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row>
    <row r="99" spans="1:237" s="17" customFormat="1" x14ac:dyDescent="0.15">
      <c r="A99" s="1"/>
      <c r="B99" s="1"/>
      <c r="C99" s="1"/>
      <c r="D99" s="1"/>
      <c r="E99" s="1"/>
      <c r="F99" s="1"/>
      <c r="G99" s="1"/>
      <c r="H99" s="1"/>
      <c r="I99" s="1"/>
      <c r="J99" s="1"/>
      <c r="K99" s="1"/>
      <c r="L99" s="1"/>
      <c r="M99" s="1"/>
      <c r="N99" s="1"/>
      <c r="O99" s="142"/>
      <c r="P99" s="1"/>
      <c r="Q99" s="1"/>
      <c r="R99" s="1"/>
      <c r="S99" s="1"/>
      <c r="T99" s="142"/>
      <c r="Y99" s="144"/>
      <c r="AA99" s="1"/>
      <c r="AB99" s="1"/>
      <c r="AC99" s="1"/>
      <c r="AD99" s="1"/>
      <c r="AE99" s="1"/>
      <c r="AF99" s="1"/>
      <c r="AG99" s="1"/>
      <c r="AH99" s="1"/>
      <c r="AI99" s="1"/>
      <c r="AJ99" s="1"/>
      <c r="AK99" s="1"/>
      <c r="AL99" s="1"/>
      <c r="AM99" s="1"/>
      <c r="AN99" s="1"/>
      <c r="AO99" s="1"/>
      <c r="AP99" s="1"/>
      <c r="AQ99" s="1"/>
      <c r="AR99" s="1"/>
      <c r="AS99" s="1"/>
      <c r="AX99" s="144"/>
      <c r="AY99" s="1"/>
      <c r="AZ99" s="1"/>
      <c r="BA99" s="1"/>
      <c r="BB99" s="1"/>
      <c r="BC99" s="1"/>
      <c r="BD99" s="1"/>
      <c r="BE99" s="1"/>
      <c r="BF99" s="1"/>
      <c r="BG99" s="1"/>
      <c r="BH99" s="1"/>
      <c r="BI99" s="1"/>
      <c r="BJ99" s="1"/>
      <c r="BK99" s="1"/>
      <c r="BL99" s="1"/>
      <c r="BS99" s="1"/>
      <c r="BT99" s="1"/>
      <c r="BU99" s="1"/>
      <c r="BV99" s="1"/>
      <c r="BW99" s="1"/>
      <c r="BX99" s="1"/>
      <c r="BY99" s="1"/>
      <c r="BZ99" s="1"/>
      <c r="CA99" s="1"/>
      <c r="CK99" s="151"/>
      <c r="CL99" s="77"/>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row>
    <row r="100" spans="1:237" s="17" customFormat="1" x14ac:dyDescent="0.15">
      <c r="A100" s="1"/>
      <c r="B100" s="1"/>
      <c r="C100" s="1"/>
      <c r="D100" s="1"/>
      <c r="E100" s="1"/>
      <c r="F100" s="1"/>
      <c r="G100" s="1"/>
      <c r="H100" s="1"/>
      <c r="I100" s="1"/>
      <c r="J100" s="1"/>
      <c r="K100" s="1"/>
      <c r="L100" s="1"/>
      <c r="M100" s="1"/>
      <c r="N100" s="1"/>
      <c r="O100" s="142"/>
      <c r="P100" s="1"/>
      <c r="Q100" s="1"/>
      <c r="R100" s="1"/>
      <c r="S100" s="1"/>
      <c r="T100" s="142"/>
      <c r="Y100" s="144"/>
      <c r="AA100" s="1"/>
      <c r="AB100" s="1"/>
      <c r="AC100" s="1"/>
      <c r="AD100" s="1"/>
      <c r="AE100" s="1"/>
      <c r="AF100" s="1"/>
      <c r="AG100" s="1"/>
      <c r="AH100" s="1"/>
      <c r="AI100" s="1"/>
      <c r="AJ100" s="1"/>
      <c r="AK100" s="1"/>
      <c r="AL100" s="1"/>
      <c r="AM100" s="1"/>
      <c r="AN100" s="1"/>
      <c r="AO100" s="1"/>
      <c r="AP100" s="1"/>
      <c r="AQ100" s="1"/>
      <c r="AR100" s="1"/>
      <c r="AS100" s="1"/>
      <c r="AX100" s="144"/>
      <c r="AY100" s="1"/>
      <c r="AZ100" s="1"/>
      <c r="BA100" s="1"/>
      <c r="BB100" s="1"/>
      <c r="BC100" s="1"/>
      <c r="BD100" s="1"/>
      <c r="BE100" s="1"/>
      <c r="BF100" s="1"/>
      <c r="BG100" s="1"/>
      <c r="BH100" s="1"/>
      <c r="BI100" s="1"/>
      <c r="BJ100" s="1"/>
      <c r="BK100" s="1"/>
      <c r="BL100" s="1"/>
      <c r="BS100" s="1"/>
      <c r="BT100" s="1"/>
      <c r="BU100" s="1"/>
      <c r="BV100" s="1"/>
      <c r="BW100" s="1"/>
      <c r="BX100" s="1"/>
      <c r="BY100" s="1"/>
      <c r="BZ100" s="1"/>
      <c r="CA100" s="1"/>
      <c r="CK100" s="151"/>
      <c r="CL100" s="77"/>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row>
    <row r="101" spans="1:237" s="17" customFormat="1" x14ac:dyDescent="0.15">
      <c r="A101" s="1"/>
      <c r="B101" s="1"/>
      <c r="C101" s="1"/>
      <c r="D101" s="1"/>
      <c r="E101" s="1"/>
      <c r="F101" s="1"/>
      <c r="G101" s="1"/>
      <c r="H101" s="1"/>
      <c r="I101" s="1"/>
      <c r="J101" s="1"/>
      <c r="K101" s="1"/>
      <c r="L101" s="1"/>
      <c r="M101" s="1"/>
      <c r="N101" s="1"/>
      <c r="O101" s="142"/>
      <c r="P101" s="1"/>
      <c r="Q101" s="1"/>
      <c r="R101" s="1"/>
      <c r="S101" s="1"/>
      <c r="T101" s="142"/>
      <c r="Y101" s="144"/>
      <c r="AA101" s="1"/>
      <c r="AB101" s="1"/>
      <c r="AC101" s="1"/>
      <c r="AD101" s="1"/>
      <c r="AE101" s="1"/>
      <c r="AF101" s="1"/>
      <c r="AG101" s="1"/>
      <c r="AH101" s="1"/>
      <c r="AI101" s="1"/>
      <c r="AJ101" s="1"/>
      <c r="AK101" s="1"/>
      <c r="AL101" s="1"/>
      <c r="AM101" s="1"/>
      <c r="AN101" s="1"/>
      <c r="AO101" s="1"/>
      <c r="AP101" s="1"/>
      <c r="AQ101" s="1"/>
      <c r="AR101" s="1"/>
      <c r="AS101" s="1"/>
      <c r="AX101" s="144"/>
      <c r="AY101" s="1"/>
      <c r="AZ101" s="1"/>
      <c r="BA101" s="1"/>
      <c r="BB101" s="1"/>
      <c r="BC101" s="1"/>
      <c r="BD101" s="1"/>
      <c r="BE101" s="1"/>
      <c r="BF101" s="1"/>
      <c r="BG101" s="1"/>
      <c r="BH101" s="1"/>
      <c r="BI101" s="1"/>
      <c r="BJ101" s="1"/>
      <c r="BK101" s="1"/>
      <c r="BL101" s="1"/>
      <c r="BS101" s="1"/>
      <c r="BT101" s="1"/>
      <c r="BU101" s="1"/>
      <c r="BV101" s="1"/>
      <c r="BW101" s="1"/>
      <c r="BX101" s="1"/>
      <c r="BY101" s="1"/>
      <c r="BZ101" s="1"/>
      <c r="CA101" s="1"/>
      <c r="CK101" s="151"/>
      <c r="CL101" s="77"/>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row>
    <row r="102" spans="1:237" s="17" customFormat="1" x14ac:dyDescent="0.15">
      <c r="A102" s="1"/>
      <c r="B102" s="1"/>
      <c r="C102" s="1"/>
      <c r="D102" s="1"/>
      <c r="E102" s="1"/>
      <c r="F102" s="1"/>
      <c r="G102" s="1"/>
      <c r="H102" s="1"/>
      <c r="I102" s="1"/>
      <c r="J102" s="1"/>
      <c r="K102" s="1"/>
      <c r="L102" s="1"/>
      <c r="M102" s="1"/>
      <c r="N102" s="1"/>
      <c r="O102" s="142"/>
      <c r="P102" s="1"/>
      <c r="Q102" s="1"/>
      <c r="R102" s="1"/>
      <c r="S102" s="1"/>
      <c r="T102" s="142"/>
      <c r="Y102" s="144"/>
      <c r="AA102" s="1"/>
      <c r="AB102" s="1"/>
      <c r="AC102" s="1"/>
      <c r="AD102" s="1"/>
      <c r="AE102" s="1"/>
      <c r="AF102" s="1"/>
      <c r="AG102" s="1"/>
      <c r="AH102" s="1"/>
      <c r="AI102" s="1"/>
      <c r="AJ102" s="1"/>
      <c r="AK102" s="1"/>
      <c r="AL102" s="1"/>
      <c r="AM102" s="1"/>
      <c r="AN102" s="1"/>
      <c r="AO102" s="1"/>
      <c r="AP102" s="1"/>
      <c r="AQ102" s="1"/>
      <c r="AR102" s="1"/>
      <c r="AS102" s="1"/>
      <c r="AX102" s="144"/>
      <c r="AY102" s="1"/>
      <c r="AZ102" s="1"/>
      <c r="BA102" s="1"/>
      <c r="BB102" s="1"/>
      <c r="BC102" s="1"/>
      <c r="BD102" s="1"/>
      <c r="BE102" s="1"/>
      <c r="BF102" s="1"/>
      <c r="BG102" s="1"/>
      <c r="BH102" s="1"/>
      <c r="BI102" s="1"/>
      <c r="BJ102" s="1"/>
      <c r="BK102" s="1"/>
      <c r="BL102" s="1"/>
      <c r="BS102" s="1"/>
      <c r="BT102" s="1"/>
      <c r="BU102" s="1"/>
      <c r="BV102" s="1"/>
      <c r="BW102" s="1"/>
      <c r="BX102" s="1"/>
      <c r="BY102" s="1"/>
      <c r="BZ102" s="1"/>
      <c r="CA102" s="1"/>
      <c r="CK102" s="151"/>
      <c r="CL102" s="77"/>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786A-8252-B648-9B01-226C17E46965}">
  <dimension ref="A1:IC112"/>
  <sheetViews>
    <sheetView zoomScale="120" zoomScaleNormal="120" workbookViewId="0">
      <pane xSplit="1" ySplit="3" topLeftCell="CG7" activePane="bottomRight" state="frozen"/>
      <selection pane="topRight" activeCell="B1" sqref="B1"/>
      <selection pane="bottomLeft" activeCell="A4" sqref="A4"/>
      <selection pane="bottomRight" activeCell="CL15" sqref="CL15"/>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3" customWidth="1"/>
    <col min="31" max="34" width="14.6640625" style="1" customWidth="1"/>
    <col min="35" max="35" width="14.6640625" style="3" customWidth="1"/>
    <col min="36" max="39" width="14.6640625" style="1" customWidth="1"/>
    <col min="40" max="40" width="14.6640625" style="3" customWidth="1"/>
    <col min="41" max="44" width="14.6640625" style="1" customWidth="1"/>
    <col min="45" max="45" width="14.6640625" style="3" customWidth="1"/>
    <col min="46" max="49" width="14.6640625" style="17" customWidth="1"/>
    <col min="50" max="50" width="14.6640625" style="144" customWidth="1"/>
    <col min="51" max="51" width="14.6640625" style="1" customWidth="1"/>
    <col min="52" max="52" width="14.6640625" style="3" customWidth="1"/>
    <col min="53" max="53" width="16.33203125" style="1" customWidth="1"/>
    <col min="54" max="54" width="16.33203125" style="3" customWidth="1"/>
    <col min="55" max="55" width="16.33203125" style="1" customWidth="1"/>
    <col min="56" max="58" width="14.6640625" style="1" customWidth="1"/>
    <col min="59" max="59" width="14.6640625" style="2" customWidth="1"/>
    <col min="60" max="63" width="14.6640625" style="1" customWidth="1"/>
    <col min="64" max="64" width="14.6640625" style="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10"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COUNT(B4:B21)</f>
        <v>2</v>
      </c>
      <c r="C2" s="13">
        <f>COUNT(C4:C21)</f>
        <v>10</v>
      </c>
      <c r="D2" s="13">
        <f>SUM(D4:D21)</f>
        <v>810</v>
      </c>
      <c r="E2" s="13">
        <f>SUM(E4:E21)</f>
        <v>720</v>
      </c>
      <c r="F2" s="13">
        <f>SUM(F4:F21)</f>
        <v>620</v>
      </c>
      <c r="G2" s="14">
        <f>SUM(G4:G21)</f>
        <v>640</v>
      </c>
      <c r="H2" s="13">
        <f>COUNT(H4:H21)</f>
        <v>10</v>
      </c>
      <c r="I2" s="13">
        <f>COUNT(I4:I21)</f>
        <v>8</v>
      </c>
      <c r="J2" s="13">
        <f>COUNT(J4:J21)</f>
        <v>18</v>
      </c>
      <c r="K2" s="13">
        <f t="shared" ref="K2:AP2" si="0">SUM(K4:K21)</f>
        <v>83</v>
      </c>
      <c r="L2" s="13">
        <f t="shared" si="0"/>
        <v>86</v>
      </c>
      <c r="M2" s="13">
        <f t="shared" si="0"/>
        <v>111</v>
      </c>
      <c r="N2" s="13">
        <f t="shared" si="0"/>
        <v>89.6</v>
      </c>
      <c r="O2" s="31">
        <f t="shared" si="0"/>
        <v>66</v>
      </c>
      <c r="P2" s="13">
        <f t="shared" si="0"/>
        <v>13</v>
      </c>
      <c r="Q2" s="13">
        <f t="shared" si="0"/>
        <v>24</v>
      </c>
      <c r="R2" s="13">
        <f t="shared" si="0"/>
        <v>31</v>
      </c>
      <c r="S2" s="13">
        <f t="shared" si="0"/>
        <v>22</v>
      </c>
      <c r="T2" s="31">
        <f t="shared" si="0"/>
        <v>18</v>
      </c>
      <c r="U2" s="13">
        <f t="shared" si="0"/>
        <v>96</v>
      </c>
      <c r="V2" s="13">
        <f t="shared" si="0"/>
        <v>110</v>
      </c>
      <c r="W2" s="13">
        <f t="shared" si="0"/>
        <v>142</v>
      </c>
      <c r="X2" s="13">
        <f t="shared" si="0"/>
        <v>111.6</v>
      </c>
      <c r="Y2" s="31">
        <f t="shared" si="0"/>
        <v>84</v>
      </c>
      <c r="Z2" s="13">
        <f t="shared" si="0"/>
        <v>314</v>
      </c>
      <c r="AA2" s="13">
        <f t="shared" si="0"/>
        <v>272</v>
      </c>
      <c r="AB2" s="13">
        <f t="shared" si="0"/>
        <v>286</v>
      </c>
      <c r="AC2" s="13">
        <f t="shared" si="0"/>
        <v>253</v>
      </c>
      <c r="AD2" s="14">
        <f t="shared" si="0"/>
        <v>266</v>
      </c>
      <c r="AE2" s="13">
        <f t="shared" si="0"/>
        <v>40</v>
      </c>
      <c r="AF2" s="13">
        <f t="shared" si="0"/>
        <v>1</v>
      </c>
      <c r="AG2" s="13">
        <f t="shared" si="0"/>
        <v>1</v>
      </c>
      <c r="AH2" s="13">
        <f t="shared" si="0"/>
        <v>0</v>
      </c>
      <c r="AI2" s="14">
        <f t="shared" si="0"/>
        <v>1</v>
      </c>
      <c r="AJ2" s="13">
        <f t="shared" si="0"/>
        <v>347</v>
      </c>
      <c r="AK2" s="13">
        <f t="shared" si="0"/>
        <v>703</v>
      </c>
      <c r="AL2" s="13">
        <f t="shared" si="0"/>
        <v>553</v>
      </c>
      <c r="AM2" s="13">
        <f t="shared" si="0"/>
        <v>501</v>
      </c>
      <c r="AN2" s="14">
        <f t="shared" si="0"/>
        <v>202</v>
      </c>
      <c r="AO2" s="13">
        <f t="shared" si="0"/>
        <v>0</v>
      </c>
      <c r="AP2" s="13">
        <f t="shared" si="0"/>
        <v>1</v>
      </c>
      <c r="AQ2" s="13">
        <f t="shared" ref="AQ2:BV2" si="1">SUM(AQ4:AQ21)</f>
        <v>2</v>
      </c>
      <c r="AR2" s="13">
        <f t="shared" si="1"/>
        <v>1</v>
      </c>
      <c r="AS2" s="14">
        <f t="shared" si="1"/>
        <v>17</v>
      </c>
      <c r="AT2" s="13">
        <f t="shared" si="1"/>
        <v>701</v>
      </c>
      <c r="AU2" s="13">
        <f t="shared" si="1"/>
        <v>977</v>
      </c>
      <c r="AV2" s="13">
        <f t="shared" si="1"/>
        <v>842</v>
      </c>
      <c r="AW2" s="13">
        <f t="shared" si="1"/>
        <v>755</v>
      </c>
      <c r="AX2" s="14">
        <f t="shared" si="1"/>
        <v>486</v>
      </c>
      <c r="AY2" s="13">
        <f t="shared" si="1"/>
        <v>363</v>
      </c>
      <c r="AZ2" s="14">
        <f t="shared" si="1"/>
        <v>415</v>
      </c>
      <c r="BA2" s="13">
        <f t="shared" si="1"/>
        <v>316</v>
      </c>
      <c r="BB2" s="14">
        <f t="shared" si="1"/>
        <v>198</v>
      </c>
      <c r="BC2" s="13">
        <f t="shared" si="1"/>
        <v>325</v>
      </c>
      <c r="BD2" s="13">
        <f t="shared" si="1"/>
        <v>346</v>
      </c>
      <c r="BE2" s="13">
        <f t="shared" si="1"/>
        <v>436</v>
      </c>
      <c r="BF2" s="13">
        <f t="shared" si="1"/>
        <v>284</v>
      </c>
      <c r="BG2" s="15">
        <f t="shared" si="1"/>
        <v>444</v>
      </c>
      <c r="BH2" s="13">
        <f t="shared" si="1"/>
        <v>8</v>
      </c>
      <c r="BI2" s="13">
        <f t="shared" si="1"/>
        <v>13</v>
      </c>
      <c r="BJ2" s="13">
        <f t="shared" si="1"/>
        <v>13</v>
      </c>
      <c r="BK2" s="13">
        <f t="shared" si="1"/>
        <v>15</v>
      </c>
      <c r="BL2" s="15">
        <f t="shared" si="1"/>
        <v>21</v>
      </c>
      <c r="BM2" s="13">
        <f t="shared" si="1"/>
        <v>333</v>
      </c>
      <c r="BN2" s="13">
        <f t="shared" si="1"/>
        <v>359</v>
      </c>
      <c r="BO2" s="13">
        <f t="shared" si="1"/>
        <v>449</v>
      </c>
      <c r="BP2" s="13">
        <f t="shared" si="1"/>
        <v>299</v>
      </c>
      <c r="BQ2" s="15">
        <f t="shared" si="1"/>
        <v>465</v>
      </c>
      <c r="BR2" s="13">
        <f t="shared" si="1"/>
        <v>137</v>
      </c>
      <c r="BS2" s="13">
        <f t="shared" si="1"/>
        <v>140</v>
      </c>
      <c r="BT2" s="13">
        <f t="shared" si="1"/>
        <v>186</v>
      </c>
      <c r="BU2" s="13">
        <f t="shared" si="1"/>
        <v>175</v>
      </c>
      <c r="BV2" s="15">
        <f t="shared" si="1"/>
        <v>157</v>
      </c>
      <c r="BW2" s="13">
        <f t="shared" ref="BW2:CF2" si="2">SUM(BW4:BW21)</f>
        <v>13</v>
      </c>
      <c r="BX2" s="13">
        <f t="shared" si="2"/>
        <v>13</v>
      </c>
      <c r="BY2" s="13">
        <f t="shared" si="2"/>
        <v>9</v>
      </c>
      <c r="BZ2" s="13">
        <f t="shared" si="2"/>
        <v>6</v>
      </c>
      <c r="CA2" s="15">
        <f t="shared" si="2"/>
        <v>2</v>
      </c>
      <c r="CB2" s="13">
        <f t="shared" si="2"/>
        <v>150</v>
      </c>
      <c r="CC2" s="13">
        <f t="shared" si="2"/>
        <v>153</v>
      </c>
      <c r="CD2" s="13">
        <f t="shared" si="2"/>
        <v>195</v>
      </c>
      <c r="CE2" s="13">
        <f t="shared" si="2"/>
        <v>181</v>
      </c>
      <c r="CF2" s="15">
        <f t="shared" si="2"/>
        <v>159</v>
      </c>
      <c r="CG2" s="13">
        <f>Table18[[#This Row],[Column23]]+Table18[[#This Row],[Column24]]+Table18[[#This Row],[Column25]]</f>
        <v>1184</v>
      </c>
      <c r="CH2" s="13">
        <f>Table18[[#This Row],[Total UG Students 2018/19]]+Table18[[#This Row],[Column9]]+Table18[[#This Row],[Total Students 2018/19]]</f>
        <v>1489</v>
      </c>
      <c r="CI2" s="13">
        <f>Table18[[#This Row],[Total UG Students 2019/20]]+Table18[[#This Row],[Column8]]+Table18[[#This Row],[Total Students 2019/20]]</f>
        <v>1486</v>
      </c>
      <c r="CJ2" s="13">
        <f>AW2+BP2+CE2</f>
        <v>1235</v>
      </c>
      <c r="CK2" s="67">
        <f>AX2+BQ2+CF2</f>
        <v>1110</v>
      </c>
      <c r="CL2" s="74"/>
    </row>
    <row r="3" spans="1:237" s="16" customFormat="1" ht="14" x14ac:dyDescent="0.15">
      <c r="A3" s="28" t="s">
        <v>125</v>
      </c>
      <c r="D3" s="36">
        <f>AVERAGE(D4:D21)</f>
        <v>45</v>
      </c>
      <c r="E3" s="36">
        <f>AVERAGE(E4:E21)</f>
        <v>51.428571428571431</v>
      </c>
      <c r="F3" s="36">
        <f>AVERAGE(F4:F21)</f>
        <v>41.333333333333336</v>
      </c>
      <c r="G3" s="55">
        <f>AVERAGE(G4:G21)</f>
        <v>45.714285714285715</v>
      </c>
      <c r="H3" s="36">
        <f>AVERAGE(H4:H21)</f>
        <v>1</v>
      </c>
      <c r="I3" s="36"/>
      <c r="J3" s="36"/>
      <c r="K3" s="36">
        <f>K2/20</f>
        <v>4.1500000000000004</v>
      </c>
      <c r="L3" s="36">
        <f>L2/19</f>
        <v>4.5263157894736841</v>
      </c>
      <c r="M3" s="36">
        <f>M2/19</f>
        <v>5.8421052631578947</v>
      </c>
      <c r="N3" s="36">
        <f>N2/29</f>
        <v>3.0896551724137931</v>
      </c>
      <c r="O3" s="57">
        <f>O2/H2</f>
        <v>6.6</v>
      </c>
      <c r="P3" s="36">
        <f>P2/20</f>
        <v>0.65</v>
      </c>
      <c r="Q3" s="36">
        <f>Q2/19</f>
        <v>1.263157894736842</v>
      </c>
      <c r="R3" s="36">
        <f>R2/19</f>
        <v>1.631578947368421</v>
      </c>
      <c r="S3" s="36">
        <f>S2/29</f>
        <v>0.75862068965517238</v>
      </c>
      <c r="T3" s="57">
        <f>T2/H2</f>
        <v>1.8</v>
      </c>
      <c r="U3" s="36">
        <f>U2/20</f>
        <v>4.8</v>
      </c>
      <c r="V3" s="36">
        <f>V2/19</f>
        <v>5.7894736842105265</v>
      </c>
      <c r="W3" s="36">
        <f>W2/19</f>
        <v>7.4736842105263159</v>
      </c>
      <c r="X3" s="36">
        <f>X2/29</f>
        <v>3.8482758620689652</v>
      </c>
      <c r="Y3" s="57">
        <f>Y2/H2</f>
        <v>8.4</v>
      </c>
      <c r="Z3" s="36">
        <f>Z2/20</f>
        <v>15.7</v>
      </c>
      <c r="AA3" s="36">
        <f>AA2/19</f>
        <v>14.315789473684211</v>
      </c>
      <c r="AB3" s="36">
        <f>AB2/19</f>
        <v>15.052631578947368</v>
      </c>
      <c r="AC3" s="36">
        <f>AC2/29</f>
        <v>8.7241379310344822</v>
      </c>
      <c r="AD3" s="55">
        <f>AD2/H2</f>
        <v>26.6</v>
      </c>
      <c r="AE3" s="36">
        <f>AE2/20</f>
        <v>2</v>
      </c>
      <c r="AF3" s="36">
        <f>AF2/19</f>
        <v>5.2631578947368418E-2</v>
      </c>
      <c r="AG3" s="36">
        <f>AG2/19</f>
        <v>5.2631578947368418E-2</v>
      </c>
      <c r="AH3" s="36">
        <f>AH2/29</f>
        <v>0</v>
      </c>
      <c r="AI3" s="55">
        <f>AI2/H2</f>
        <v>0.1</v>
      </c>
      <c r="AJ3" s="36">
        <f>AJ2/20</f>
        <v>17.350000000000001</v>
      </c>
      <c r="AK3" s="36">
        <f>AK2/19</f>
        <v>37</v>
      </c>
      <c r="AL3" s="36">
        <f>AL2/19</f>
        <v>29.105263157894736</v>
      </c>
      <c r="AM3" s="36">
        <f>AM2/29</f>
        <v>17.275862068965516</v>
      </c>
      <c r="AN3" s="55">
        <f>AN2/H2</f>
        <v>20.2</v>
      </c>
      <c r="AO3" s="36">
        <f>AO2/20</f>
        <v>0</v>
      </c>
      <c r="AP3" s="36">
        <f>AP2/19</f>
        <v>5.2631578947368418E-2</v>
      </c>
      <c r="AQ3" s="36">
        <f>AQ2/19</f>
        <v>0.10526315789473684</v>
      </c>
      <c r="AR3" s="36">
        <f>AR2/29</f>
        <v>3.4482758620689655E-2</v>
      </c>
      <c r="AS3" s="55">
        <f>AS2/H2</f>
        <v>1.7</v>
      </c>
      <c r="AT3" s="36">
        <f>AT2/20</f>
        <v>35.049999999999997</v>
      </c>
      <c r="AU3" s="36">
        <f>AU2/19</f>
        <v>51.421052631578945</v>
      </c>
      <c r="AV3" s="36">
        <f>AV2/19</f>
        <v>44.315789473684212</v>
      </c>
      <c r="AW3" s="36">
        <f>AW2/29</f>
        <v>26.03448275862069</v>
      </c>
      <c r="AX3" s="55">
        <f>AX2/H2</f>
        <v>48.6</v>
      </c>
      <c r="AY3" s="36">
        <f>AY2/29</f>
        <v>12.517241379310345</v>
      </c>
      <c r="AZ3" s="55">
        <f>AZ2/H2</f>
        <v>41.5</v>
      </c>
      <c r="BA3" s="36">
        <f>BA2/29</f>
        <v>10.896551724137931</v>
      </c>
      <c r="BB3" s="55">
        <f>BB2/H2</f>
        <v>19.8</v>
      </c>
      <c r="BC3" s="36">
        <f>BC2/20</f>
        <v>16.25</v>
      </c>
      <c r="BD3" s="36">
        <f>BD2/19</f>
        <v>18.210526315789473</v>
      </c>
      <c r="BE3" s="36">
        <f>BE2/19</f>
        <v>22.94736842105263</v>
      </c>
      <c r="BF3" s="36">
        <f>BF2/29</f>
        <v>9.7931034482758612</v>
      </c>
      <c r="BG3" s="56">
        <f>BG2/H2</f>
        <v>44.4</v>
      </c>
      <c r="BH3" s="36">
        <f>BH2/20</f>
        <v>0.4</v>
      </c>
      <c r="BI3" s="36">
        <f>BI2/19</f>
        <v>0.68421052631578949</v>
      </c>
      <c r="BJ3" s="36">
        <f>BJ2/19</f>
        <v>0.68421052631578949</v>
      </c>
      <c r="BK3" s="36">
        <f>BK2/29</f>
        <v>0.51724137931034486</v>
      </c>
      <c r="BL3" s="56">
        <f>BL2/H2</f>
        <v>2.1</v>
      </c>
      <c r="BM3" s="36">
        <f>BM2/20</f>
        <v>16.649999999999999</v>
      </c>
      <c r="BN3" s="36">
        <f>BN2/19</f>
        <v>18.894736842105264</v>
      </c>
      <c r="BO3" s="36">
        <f>BO2/19</f>
        <v>23.631578947368421</v>
      </c>
      <c r="BP3" s="36">
        <f>BP2/29</f>
        <v>10.310344827586206</v>
      </c>
      <c r="BQ3" s="56">
        <f>BQ2/H2</f>
        <v>46.5</v>
      </c>
      <c r="BR3" s="36">
        <f>BR2/20</f>
        <v>6.85</v>
      </c>
      <c r="BS3" s="36">
        <f>BS2/19</f>
        <v>7.3684210526315788</v>
      </c>
      <c r="BT3" s="36">
        <f>BT2/19</f>
        <v>9.7894736842105257</v>
      </c>
      <c r="BU3" s="36">
        <f>BU2/29</f>
        <v>6.0344827586206895</v>
      </c>
      <c r="BV3" s="56">
        <f>BV2/H2</f>
        <v>15.7</v>
      </c>
      <c r="BW3" s="36">
        <f>BW2/20</f>
        <v>0.65</v>
      </c>
      <c r="BX3" s="36">
        <f>BX2/19</f>
        <v>0.68421052631578949</v>
      </c>
      <c r="BY3" s="36">
        <f>BY2/19</f>
        <v>0.47368421052631576</v>
      </c>
      <c r="BZ3" s="36">
        <f>BZ2/29</f>
        <v>0.20689655172413793</v>
      </c>
      <c r="CA3" s="56">
        <f>CA2/H2</f>
        <v>0.2</v>
      </c>
      <c r="CB3" s="36">
        <f>CB2/20</f>
        <v>7.5</v>
      </c>
      <c r="CC3" s="36">
        <f>CC2/19</f>
        <v>8.0526315789473681</v>
      </c>
      <c r="CD3" s="36">
        <f>CD2/19</f>
        <v>10.263157894736842</v>
      </c>
      <c r="CE3" s="36">
        <f>CE2/29</f>
        <v>6.2413793103448274</v>
      </c>
      <c r="CF3" s="56">
        <f>CF2/H2</f>
        <v>15.9</v>
      </c>
      <c r="CG3" s="36">
        <f>CG2/20</f>
        <v>59.2</v>
      </c>
      <c r="CH3" s="36">
        <f>CH2/19</f>
        <v>78.368421052631575</v>
      </c>
      <c r="CI3" s="36">
        <f>CI2/19</f>
        <v>78.21052631578948</v>
      </c>
      <c r="CJ3" s="36">
        <f>CJ2/29</f>
        <v>42.586206896551722</v>
      </c>
      <c r="CK3" s="152">
        <f>CK2/H2</f>
        <v>111</v>
      </c>
      <c r="CL3" s="74"/>
    </row>
    <row r="4" spans="1:237" ht="14" x14ac:dyDescent="0.15">
      <c r="A4" s="82" t="s">
        <v>31</v>
      </c>
      <c r="B4" s="1" t="s">
        <v>6</v>
      </c>
      <c r="C4" s="1">
        <v>1</v>
      </c>
      <c r="D4" s="1">
        <v>10</v>
      </c>
      <c r="E4" s="1">
        <v>20</v>
      </c>
      <c r="F4" s="1">
        <v>20</v>
      </c>
      <c r="G4" s="3">
        <v>25</v>
      </c>
      <c r="H4" s="1" t="s">
        <v>6</v>
      </c>
      <c r="J4" s="1">
        <v>1</v>
      </c>
      <c r="K4" s="22"/>
      <c r="L4" s="1">
        <v>1</v>
      </c>
      <c r="M4" s="1">
        <v>1</v>
      </c>
      <c r="N4" s="1">
        <v>1</v>
      </c>
      <c r="O4" s="33"/>
      <c r="P4" s="22"/>
      <c r="R4" s="1">
        <v>1</v>
      </c>
      <c r="S4" s="1">
        <v>1</v>
      </c>
      <c r="T4" s="33"/>
      <c r="U4" s="17">
        <f t="shared" ref="U4:W19" si="3">K4+P4</f>
        <v>0</v>
      </c>
      <c r="V4" s="17">
        <f t="shared" si="3"/>
        <v>1</v>
      </c>
      <c r="W4" s="17">
        <f>M4+R4</f>
        <v>2</v>
      </c>
      <c r="X4" s="17">
        <f t="shared" ref="X4:Y19" si="4">N4+S4</f>
        <v>2</v>
      </c>
      <c r="Y4" s="32">
        <f t="shared" si="4"/>
        <v>0</v>
      </c>
      <c r="Z4" s="22"/>
      <c r="AE4" s="22"/>
      <c r="AJ4" s="22"/>
      <c r="AK4" s="1">
        <v>40</v>
      </c>
      <c r="AL4" s="1">
        <v>47</v>
      </c>
      <c r="AM4" s="1">
        <v>64</v>
      </c>
      <c r="AO4" s="69"/>
      <c r="AQ4" s="1">
        <v>1</v>
      </c>
      <c r="AT4" s="17">
        <f t="shared" ref="AT4:AX19" si="5">Z4+AE4+AJ4+AO4</f>
        <v>0</v>
      </c>
      <c r="AU4" s="17">
        <f t="shared" si="5"/>
        <v>40</v>
      </c>
      <c r="AV4" s="17">
        <f t="shared" si="5"/>
        <v>48</v>
      </c>
      <c r="AW4" s="17">
        <f t="shared" si="5"/>
        <v>64</v>
      </c>
      <c r="AX4" s="18">
        <f t="shared" si="5"/>
        <v>0</v>
      </c>
      <c r="AY4" s="1">
        <v>18</v>
      </c>
      <c r="AZ4" s="86"/>
      <c r="BA4" s="1">
        <v>78</v>
      </c>
      <c r="BB4" s="86"/>
      <c r="BC4" s="22"/>
      <c r="BH4" s="22"/>
      <c r="BM4" s="17">
        <f t="shared" ref="BM4:BQ19" si="6">BC4+BH4</f>
        <v>0</v>
      </c>
      <c r="BN4" s="17">
        <f t="shared" si="6"/>
        <v>0</v>
      </c>
      <c r="BO4" s="17">
        <f t="shared" si="6"/>
        <v>0</v>
      </c>
      <c r="BP4" s="17">
        <f t="shared" si="6"/>
        <v>0</v>
      </c>
      <c r="BQ4" s="19">
        <f t="shared" si="6"/>
        <v>0</v>
      </c>
      <c r="BR4" s="22"/>
      <c r="BS4" s="1">
        <v>6</v>
      </c>
      <c r="BT4" s="1">
        <v>2</v>
      </c>
      <c r="BU4" s="1">
        <v>3</v>
      </c>
      <c r="BV4" s="58"/>
      <c r="BW4" s="22"/>
      <c r="BX4" s="1">
        <v>1</v>
      </c>
      <c r="CB4" s="17">
        <f t="shared" ref="CB4:CF19" si="7">BR4+BW4</f>
        <v>0</v>
      </c>
      <c r="CC4" s="17">
        <f t="shared" si="7"/>
        <v>7</v>
      </c>
      <c r="CD4" s="17">
        <f t="shared" si="7"/>
        <v>2</v>
      </c>
      <c r="CE4" s="17">
        <f t="shared" si="7"/>
        <v>3</v>
      </c>
      <c r="CF4" s="19">
        <f t="shared" si="7"/>
        <v>0</v>
      </c>
      <c r="CG4" s="17">
        <f t="shared" ref="CG4:CK19" si="8">AT4+BM4+CB4</f>
        <v>0</v>
      </c>
      <c r="CH4" s="17">
        <f t="shared" si="8"/>
        <v>47</v>
      </c>
      <c r="CI4" s="17">
        <f t="shared" si="8"/>
        <v>50</v>
      </c>
      <c r="CJ4" s="17">
        <f t="shared" si="8"/>
        <v>67</v>
      </c>
      <c r="CK4" s="67">
        <f t="shared" si="8"/>
        <v>0</v>
      </c>
      <c r="CL4" s="76"/>
      <c r="CM4" s="70"/>
      <c r="CN4" s="20"/>
      <c r="CO4" s="20"/>
      <c r="CP4" s="20"/>
      <c r="CQ4" s="20"/>
      <c r="CR4" s="20"/>
      <c r="CS4" s="20"/>
    </row>
    <row r="5" spans="1:237" ht="14" x14ac:dyDescent="0.15">
      <c r="A5" s="25" t="s">
        <v>63</v>
      </c>
      <c r="B5" s="1" t="s">
        <v>6</v>
      </c>
      <c r="C5" s="1" t="s">
        <v>6</v>
      </c>
      <c r="D5" s="1">
        <v>0</v>
      </c>
      <c r="H5" s="1">
        <v>1</v>
      </c>
      <c r="I5" s="1">
        <v>1</v>
      </c>
      <c r="J5" s="1">
        <v>1</v>
      </c>
      <c r="K5" s="20">
        <v>8</v>
      </c>
      <c r="L5" s="1">
        <v>6</v>
      </c>
      <c r="N5" s="1">
        <v>8</v>
      </c>
      <c r="O5" s="33">
        <v>8</v>
      </c>
      <c r="P5" s="24"/>
      <c r="Q5" s="1">
        <v>2</v>
      </c>
      <c r="T5" s="33"/>
      <c r="U5" s="17">
        <f t="shared" si="3"/>
        <v>8</v>
      </c>
      <c r="V5" s="17">
        <f t="shared" si="3"/>
        <v>8</v>
      </c>
      <c r="W5" s="17">
        <f t="shared" si="3"/>
        <v>0</v>
      </c>
      <c r="X5" s="17">
        <f t="shared" si="4"/>
        <v>8</v>
      </c>
      <c r="Y5" s="32">
        <f t="shared" si="4"/>
        <v>8</v>
      </c>
      <c r="Z5" s="24">
        <v>33</v>
      </c>
      <c r="AA5" s="1">
        <v>33</v>
      </c>
      <c r="AB5" s="1">
        <v>35</v>
      </c>
      <c r="AC5" s="1">
        <v>42</v>
      </c>
      <c r="AD5" s="3">
        <v>51</v>
      </c>
      <c r="AE5" s="24"/>
      <c r="AJ5" s="24"/>
      <c r="AL5" s="1">
        <v>1</v>
      </c>
      <c r="AO5" s="24"/>
      <c r="AT5" s="17">
        <f t="shared" si="5"/>
        <v>33</v>
      </c>
      <c r="AU5" s="17">
        <f t="shared" si="5"/>
        <v>33</v>
      </c>
      <c r="AV5" s="17">
        <f t="shared" si="5"/>
        <v>36</v>
      </c>
      <c r="AW5" s="17">
        <f t="shared" si="5"/>
        <v>42</v>
      </c>
      <c r="AX5" s="18">
        <f t="shared" si="5"/>
        <v>51</v>
      </c>
      <c r="BC5" s="24">
        <v>6</v>
      </c>
      <c r="BD5" s="1">
        <v>6</v>
      </c>
      <c r="BE5" s="1">
        <v>8</v>
      </c>
      <c r="BF5" s="1">
        <v>3</v>
      </c>
      <c r="BG5" s="2">
        <v>6</v>
      </c>
      <c r="BH5" s="24"/>
      <c r="BM5" s="17">
        <f t="shared" si="6"/>
        <v>6</v>
      </c>
      <c r="BN5" s="17">
        <f t="shared" si="6"/>
        <v>6</v>
      </c>
      <c r="BO5" s="17">
        <f t="shared" si="6"/>
        <v>8</v>
      </c>
      <c r="BP5" s="17">
        <f t="shared" si="6"/>
        <v>3</v>
      </c>
      <c r="BQ5" s="19">
        <f t="shared" si="6"/>
        <v>6</v>
      </c>
      <c r="BR5" s="24">
        <v>12</v>
      </c>
      <c r="BS5" s="1">
        <v>40</v>
      </c>
      <c r="BT5" s="1">
        <v>29</v>
      </c>
      <c r="BU5" s="1">
        <v>28</v>
      </c>
      <c r="BV5" s="2">
        <v>47</v>
      </c>
      <c r="BW5" s="24"/>
      <c r="CB5" s="17">
        <f t="shared" si="7"/>
        <v>12</v>
      </c>
      <c r="CC5" s="17">
        <f t="shared" si="7"/>
        <v>40</v>
      </c>
      <c r="CD5" s="17">
        <f t="shared" si="7"/>
        <v>29</v>
      </c>
      <c r="CE5" s="17">
        <f t="shared" si="7"/>
        <v>28</v>
      </c>
      <c r="CF5" s="19">
        <f t="shared" si="7"/>
        <v>47</v>
      </c>
      <c r="CG5" s="17">
        <f t="shared" si="8"/>
        <v>51</v>
      </c>
      <c r="CH5" s="17">
        <f t="shared" si="8"/>
        <v>79</v>
      </c>
      <c r="CI5" s="17">
        <f t="shared" si="8"/>
        <v>73</v>
      </c>
      <c r="CJ5" s="17">
        <f t="shared" si="8"/>
        <v>73</v>
      </c>
      <c r="CK5" s="67">
        <f t="shared" si="8"/>
        <v>104</v>
      </c>
      <c r="CL5" s="79" t="s">
        <v>179</v>
      </c>
    </row>
    <row r="6" spans="1:237" ht="28" x14ac:dyDescent="0.15">
      <c r="A6" s="82" t="s">
        <v>65</v>
      </c>
      <c r="B6" s="1" t="s">
        <v>6</v>
      </c>
      <c r="C6" s="1">
        <v>1</v>
      </c>
      <c r="D6" s="1">
        <v>10</v>
      </c>
      <c r="E6" s="1">
        <v>15</v>
      </c>
      <c r="F6" s="1">
        <v>20</v>
      </c>
      <c r="G6" s="3">
        <v>30</v>
      </c>
      <c r="H6" s="1">
        <v>1</v>
      </c>
      <c r="J6" s="1">
        <v>1</v>
      </c>
      <c r="K6" s="22"/>
      <c r="L6" s="1">
        <v>3</v>
      </c>
      <c r="M6" s="1">
        <v>3</v>
      </c>
      <c r="O6" s="33">
        <v>4</v>
      </c>
      <c r="P6" s="22"/>
      <c r="Q6" s="1">
        <v>1</v>
      </c>
      <c r="R6" s="1">
        <v>1</v>
      </c>
      <c r="T6" s="33">
        <v>1</v>
      </c>
      <c r="U6" s="17">
        <f t="shared" si="3"/>
        <v>0</v>
      </c>
      <c r="V6" s="17">
        <f t="shared" si="3"/>
        <v>4</v>
      </c>
      <c r="W6" s="17">
        <f t="shared" si="3"/>
        <v>4</v>
      </c>
      <c r="X6" s="17">
        <f t="shared" si="4"/>
        <v>0</v>
      </c>
      <c r="Y6" s="32">
        <f t="shared" si="4"/>
        <v>5</v>
      </c>
      <c r="Z6" s="22"/>
      <c r="AA6" s="1">
        <v>18</v>
      </c>
      <c r="AB6" s="1">
        <v>11</v>
      </c>
      <c r="AD6" s="3">
        <v>39</v>
      </c>
      <c r="AE6" s="22"/>
      <c r="AJ6" s="22"/>
      <c r="AL6" s="1">
        <v>20</v>
      </c>
      <c r="AO6" s="69"/>
      <c r="AT6" s="17">
        <f t="shared" si="5"/>
        <v>0</v>
      </c>
      <c r="AU6" s="17">
        <f t="shared" si="5"/>
        <v>18</v>
      </c>
      <c r="AV6" s="17">
        <f t="shared" si="5"/>
        <v>31</v>
      </c>
      <c r="AW6" s="17">
        <f t="shared" si="5"/>
        <v>0</v>
      </c>
      <c r="AX6" s="18">
        <f t="shared" si="5"/>
        <v>39</v>
      </c>
      <c r="AZ6" s="3">
        <v>12</v>
      </c>
      <c r="BC6" s="22"/>
      <c r="BH6" s="22"/>
      <c r="BM6" s="17">
        <f t="shared" si="6"/>
        <v>0</v>
      </c>
      <c r="BN6" s="17">
        <f t="shared" si="6"/>
        <v>0</v>
      </c>
      <c r="BO6" s="17">
        <f t="shared" si="6"/>
        <v>0</v>
      </c>
      <c r="BP6" s="17">
        <f t="shared" si="6"/>
        <v>0</v>
      </c>
      <c r="BQ6" s="19">
        <f t="shared" si="6"/>
        <v>0</v>
      </c>
      <c r="BR6" s="22"/>
      <c r="BW6" s="22"/>
      <c r="CB6" s="17">
        <f t="shared" si="7"/>
        <v>0</v>
      </c>
      <c r="CC6" s="17">
        <f t="shared" si="7"/>
        <v>0</v>
      </c>
      <c r="CD6" s="17">
        <f t="shared" si="7"/>
        <v>0</v>
      </c>
      <c r="CE6" s="17">
        <f t="shared" si="7"/>
        <v>0</v>
      </c>
      <c r="CF6" s="19">
        <f t="shared" si="7"/>
        <v>0</v>
      </c>
      <c r="CG6" s="17">
        <f t="shared" si="8"/>
        <v>0</v>
      </c>
      <c r="CH6" s="17">
        <f t="shared" si="8"/>
        <v>18</v>
      </c>
      <c r="CI6" s="17">
        <f t="shared" si="8"/>
        <v>31</v>
      </c>
      <c r="CJ6" s="17">
        <f t="shared" si="8"/>
        <v>0</v>
      </c>
      <c r="CK6" s="67">
        <f t="shared" si="8"/>
        <v>39</v>
      </c>
      <c r="CL6" s="79" t="s">
        <v>175</v>
      </c>
    </row>
    <row r="7" spans="1:237" ht="43" thickBot="1" x14ac:dyDescent="0.2">
      <c r="A7" s="25" t="s">
        <v>71</v>
      </c>
      <c r="B7" s="1" t="s">
        <v>6</v>
      </c>
      <c r="C7" s="1">
        <v>1</v>
      </c>
      <c r="D7" s="1">
        <v>150</v>
      </c>
      <c r="E7" s="1">
        <v>140</v>
      </c>
      <c r="F7" s="1">
        <v>145</v>
      </c>
      <c r="G7" s="3">
        <v>150</v>
      </c>
      <c r="H7" s="1">
        <v>1</v>
      </c>
      <c r="I7" s="1">
        <v>1</v>
      </c>
      <c r="J7" s="1">
        <v>1</v>
      </c>
      <c r="K7" s="20">
        <v>12</v>
      </c>
      <c r="L7" s="1">
        <v>12</v>
      </c>
      <c r="M7" s="1">
        <v>14</v>
      </c>
      <c r="N7" s="1">
        <v>13</v>
      </c>
      <c r="O7" s="33">
        <v>16</v>
      </c>
      <c r="P7" s="24"/>
      <c r="R7" s="1">
        <v>3</v>
      </c>
      <c r="S7" s="1">
        <v>2</v>
      </c>
      <c r="T7" s="33">
        <v>8</v>
      </c>
      <c r="U7" s="17">
        <f t="shared" si="3"/>
        <v>12</v>
      </c>
      <c r="V7" s="17">
        <f t="shared" si="3"/>
        <v>12</v>
      </c>
      <c r="W7" s="17">
        <f t="shared" si="3"/>
        <v>17</v>
      </c>
      <c r="X7" s="17">
        <f t="shared" si="4"/>
        <v>15</v>
      </c>
      <c r="Y7" s="32">
        <f t="shared" si="4"/>
        <v>24</v>
      </c>
      <c r="Z7" s="24">
        <v>67</v>
      </c>
      <c r="AA7" s="1">
        <v>70</v>
      </c>
      <c r="AB7" s="1">
        <v>70</v>
      </c>
      <c r="AC7" s="1">
        <v>66</v>
      </c>
      <c r="AD7" s="3">
        <v>62</v>
      </c>
      <c r="AE7" s="24"/>
      <c r="AG7" s="1">
        <v>1</v>
      </c>
      <c r="AI7" s="3">
        <v>1</v>
      </c>
      <c r="AJ7" s="24">
        <v>89</v>
      </c>
      <c r="AK7" s="1">
        <v>109</v>
      </c>
      <c r="AL7" s="1">
        <v>84</v>
      </c>
      <c r="AM7" s="1">
        <v>87</v>
      </c>
      <c r="AN7" s="3">
        <v>96</v>
      </c>
      <c r="AO7" s="24"/>
      <c r="AT7" s="17">
        <f t="shared" si="5"/>
        <v>156</v>
      </c>
      <c r="AU7" s="17">
        <f t="shared" si="5"/>
        <v>179</v>
      </c>
      <c r="AV7" s="17">
        <f t="shared" si="5"/>
        <v>155</v>
      </c>
      <c r="AW7" s="17">
        <f t="shared" si="5"/>
        <v>153</v>
      </c>
      <c r="AX7" s="18">
        <f t="shared" si="5"/>
        <v>159</v>
      </c>
      <c r="AY7" s="1">
        <v>57</v>
      </c>
      <c r="AZ7" s="3">
        <v>139</v>
      </c>
      <c r="BC7" s="24">
        <v>21</v>
      </c>
      <c r="BD7" s="1">
        <v>13</v>
      </c>
      <c r="BE7" s="1">
        <v>15</v>
      </c>
      <c r="BF7" s="1">
        <v>29</v>
      </c>
      <c r="BG7" s="2">
        <v>20</v>
      </c>
      <c r="BH7" s="24"/>
      <c r="BL7" s="2">
        <v>1</v>
      </c>
      <c r="BM7" s="17">
        <f t="shared" si="6"/>
        <v>21</v>
      </c>
      <c r="BN7" s="17">
        <f t="shared" si="6"/>
        <v>13</v>
      </c>
      <c r="BO7" s="17">
        <f t="shared" si="6"/>
        <v>15</v>
      </c>
      <c r="BP7" s="17">
        <f t="shared" si="6"/>
        <v>29</v>
      </c>
      <c r="BQ7" s="19">
        <f t="shared" si="6"/>
        <v>21</v>
      </c>
      <c r="BR7" s="24">
        <v>25</v>
      </c>
      <c r="BS7" s="1">
        <v>27</v>
      </c>
      <c r="BT7" s="1">
        <v>17</v>
      </c>
      <c r="BU7" s="1">
        <v>29</v>
      </c>
      <c r="BV7" s="2">
        <v>28</v>
      </c>
      <c r="BW7" s="24"/>
      <c r="CB7" s="17">
        <f t="shared" si="7"/>
        <v>25</v>
      </c>
      <c r="CC7" s="17">
        <f t="shared" si="7"/>
        <v>27</v>
      </c>
      <c r="CD7" s="17">
        <f t="shared" si="7"/>
        <v>17</v>
      </c>
      <c r="CE7" s="17">
        <f t="shared" si="7"/>
        <v>29</v>
      </c>
      <c r="CF7" s="19">
        <f t="shared" si="7"/>
        <v>28</v>
      </c>
      <c r="CG7" s="17">
        <f t="shared" si="8"/>
        <v>202</v>
      </c>
      <c r="CH7" s="17">
        <f t="shared" si="8"/>
        <v>219</v>
      </c>
      <c r="CI7" s="17">
        <f t="shared" si="8"/>
        <v>187</v>
      </c>
      <c r="CJ7" s="17">
        <f t="shared" si="8"/>
        <v>211</v>
      </c>
      <c r="CK7" s="67">
        <f t="shared" si="8"/>
        <v>208</v>
      </c>
      <c r="CL7" s="78" t="s">
        <v>149</v>
      </c>
      <c r="CM7" s="71"/>
      <c r="CN7" s="61"/>
      <c r="CO7" s="61"/>
      <c r="CP7" s="61"/>
      <c r="CQ7" s="61"/>
      <c r="CR7" s="61"/>
      <c r="CS7" s="62"/>
    </row>
    <row r="8" spans="1:237" ht="14" x14ac:dyDescent="0.15">
      <c r="A8" s="81" t="s">
        <v>73</v>
      </c>
      <c r="B8" s="1" t="s">
        <v>6</v>
      </c>
      <c r="C8" s="1" t="s">
        <v>6</v>
      </c>
      <c r="D8" s="1">
        <v>0</v>
      </c>
      <c r="F8" s="1">
        <v>0</v>
      </c>
      <c r="G8" s="3">
        <v>0</v>
      </c>
      <c r="H8" s="1" t="s">
        <v>6</v>
      </c>
      <c r="J8" s="1">
        <v>1</v>
      </c>
      <c r="K8" s="24">
        <v>3</v>
      </c>
      <c r="L8" s="1">
        <v>5</v>
      </c>
      <c r="M8" s="1">
        <v>5</v>
      </c>
      <c r="N8" s="1">
        <v>4</v>
      </c>
      <c r="O8" s="33"/>
      <c r="P8" s="24">
        <v>1</v>
      </c>
      <c r="R8" s="1">
        <v>1</v>
      </c>
      <c r="S8" s="1">
        <v>3</v>
      </c>
      <c r="T8" s="33"/>
      <c r="U8" s="17">
        <f t="shared" si="3"/>
        <v>4</v>
      </c>
      <c r="V8" s="17">
        <f t="shared" si="3"/>
        <v>5</v>
      </c>
      <c r="W8" s="17">
        <f t="shared" si="3"/>
        <v>6</v>
      </c>
      <c r="X8" s="17">
        <f t="shared" si="4"/>
        <v>7</v>
      </c>
      <c r="Y8" s="32">
        <f t="shared" si="4"/>
        <v>0</v>
      </c>
      <c r="Z8" s="24"/>
      <c r="AE8" s="24"/>
      <c r="AJ8" s="24">
        <v>58</v>
      </c>
      <c r="AK8" s="1">
        <v>54</v>
      </c>
      <c r="AL8" s="1">
        <v>60</v>
      </c>
      <c r="AM8" s="1">
        <v>64</v>
      </c>
      <c r="AO8" s="24"/>
      <c r="AT8" s="17">
        <f t="shared" si="5"/>
        <v>58</v>
      </c>
      <c r="AU8" s="17">
        <f t="shared" si="5"/>
        <v>54</v>
      </c>
      <c r="AV8" s="17">
        <f t="shared" si="5"/>
        <v>60</v>
      </c>
      <c r="AW8" s="17">
        <f t="shared" si="5"/>
        <v>64</v>
      </c>
      <c r="AX8" s="18">
        <f t="shared" si="5"/>
        <v>0</v>
      </c>
      <c r="AY8" s="1">
        <v>40</v>
      </c>
      <c r="AZ8" s="86"/>
      <c r="BA8" s="1">
        <v>24</v>
      </c>
      <c r="BB8" s="86"/>
      <c r="BC8" s="24"/>
      <c r="BF8" s="1">
        <v>15</v>
      </c>
      <c r="BH8" s="24"/>
      <c r="BJ8" s="1">
        <v>1</v>
      </c>
      <c r="BM8" s="17">
        <f t="shared" si="6"/>
        <v>0</v>
      </c>
      <c r="BN8" s="17">
        <f t="shared" si="6"/>
        <v>0</v>
      </c>
      <c r="BO8" s="17">
        <f t="shared" si="6"/>
        <v>1</v>
      </c>
      <c r="BP8" s="17">
        <f t="shared" si="6"/>
        <v>15</v>
      </c>
      <c r="BQ8" s="19">
        <f t="shared" si="6"/>
        <v>0</v>
      </c>
      <c r="BR8" s="24">
        <v>2</v>
      </c>
      <c r="BS8" s="1">
        <v>6</v>
      </c>
      <c r="BU8" s="1">
        <v>4</v>
      </c>
      <c r="BV8" s="58"/>
      <c r="BW8" s="24"/>
      <c r="BY8" s="1">
        <v>1</v>
      </c>
      <c r="CB8" s="17">
        <f t="shared" si="7"/>
        <v>2</v>
      </c>
      <c r="CC8" s="17">
        <f t="shared" si="7"/>
        <v>6</v>
      </c>
      <c r="CD8" s="17">
        <f t="shared" si="7"/>
        <v>1</v>
      </c>
      <c r="CE8" s="17">
        <f t="shared" si="7"/>
        <v>4</v>
      </c>
      <c r="CF8" s="19">
        <f t="shared" si="7"/>
        <v>0</v>
      </c>
      <c r="CG8" s="17">
        <f t="shared" si="8"/>
        <v>60</v>
      </c>
      <c r="CH8" s="17">
        <f t="shared" si="8"/>
        <v>60</v>
      </c>
      <c r="CI8" s="17">
        <f t="shared" si="8"/>
        <v>62</v>
      </c>
      <c r="CJ8" s="17">
        <f t="shared" si="8"/>
        <v>83</v>
      </c>
      <c r="CK8" s="67">
        <f t="shared" si="8"/>
        <v>0</v>
      </c>
    </row>
    <row r="9" spans="1:237" ht="14" x14ac:dyDescent="0.15">
      <c r="A9" s="81" t="s">
        <v>75</v>
      </c>
      <c r="B9" s="1">
        <v>1</v>
      </c>
      <c r="C9" s="1">
        <v>1</v>
      </c>
      <c r="D9" s="1">
        <v>5</v>
      </c>
      <c r="E9" s="1">
        <v>10</v>
      </c>
      <c r="F9" s="1">
        <v>5</v>
      </c>
      <c r="H9" s="1" t="s">
        <v>6</v>
      </c>
      <c r="J9" s="1">
        <v>1</v>
      </c>
      <c r="K9" s="24">
        <v>2</v>
      </c>
      <c r="L9" s="1">
        <v>2</v>
      </c>
      <c r="M9" s="1">
        <v>3</v>
      </c>
      <c r="O9" s="33"/>
      <c r="P9" s="24">
        <v>1</v>
      </c>
      <c r="Q9" s="1">
        <v>1</v>
      </c>
      <c r="R9" s="1">
        <v>2</v>
      </c>
      <c r="T9" s="33"/>
      <c r="U9" s="17">
        <f t="shared" si="3"/>
        <v>3</v>
      </c>
      <c r="V9" s="17">
        <f t="shared" si="3"/>
        <v>3</v>
      </c>
      <c r="W9" s="17">
        <f t="shared" si="3"/>
        <v>5</v>
      </c>
      <c r="X9" s="17">
        <f t="shared" si="4"/>
        <v>0</v>
      </c>
      <c r="Y9" s="32">
        <f t="shared" si="4"/>
        <v>0</v>
      </c>
      <c r="Z9" s="24"/>
      <c r="AE9" s="24"/>
      <c r="AJ9" s="24"/>
      <c r="AO9" s="24"/>
      <c r="AT9" s="17">
        <f t="shared" si="5"/>
        <v>0</v>
      </c>
      <c r="AU9" s="17">
        <f t="shared" si="5"/>
        <v>0</v>
      </c>
      <c r="AV9" s="17">
        <f t="shared" si="5"/>
        <v>0</v>
      </c>
      <c r="AW9" s="17">
        <f t="shared" si="5"/>
        <v>0</v>
      </c>
      <c r="AX9" s="18">
        <f t="shared" si="5"/>
        <v>0</v>
      </c>
      <c r="BC9" s="24">
        <v>5</v>
      </c>
      <c r="BD9" s="1">
        <v>8</v>
      </c>
      <c r="BE9" s="1">
        <v>7</v>
      </c>
      <c r="BF9" s="1">
        <v>0</v>
      </c>
      <c r="BH9" s="24"/>
      <c r="BM9" s="17">
        <f t="shared" si="6"/>
        <v>5</v>
      </c>
      <c r="BN9" s="17">
        <f t="shared" si="6"/>
        <v>8</v>
      </c>
      <c r="BO9" s="17">
        <f t="shared" si="6"/>
        <v>7</v>
      </c>
      <c r="BP9" s="17">
        <f t="shared" si="6"/>
        <v>0</v>
      </c>
      <c r="BQ9" s="19">
        <f t="shared" si="6"/>
        <v>0</v>
      </c>
      <c r="BR9" s="24">
        <v>4</v>
      </c>
      <c r="BS9" s="1">
        <v>3</v>
      </c>
      <c r="BT9" s="1">
        <v>52</v>
      </c>
      <c r="BW9" s="24">
        <v>2</v>
      </c>
      <c r="BX9" s="1">
        <v>2</v>
      </c>
      <c r="CB9" s="17">
        <f t="shared" si="7"/>
        <v>6</v>
      </c>
      <c r="CC9" s="17">
        <f t="shared" si="7"/>
        <v>5</v>
      </c>
      <c r="CD9" s="17">
        <f t="shared" si="7"/>
        <v>52</v>
      </c>
      <c r="CE9" s="17">
        <f t="shared" si="7"/>
        <v>0</v>
      </c>
      <c r="CF9" s="19">
        <f t="shared" si="7"/>
        <v>0</v>
      </c>
      <c r="CG9" s="17">
        <f t="shared" si="8"/>
        <v>11</v>
      </c>
      <c r="CH9" s="17">
        <f t="shared" si="8"/>
        <v>13</v>
      </c>
      <c r="CI9" s="17">
        <f t="shared" si="8"/>
        <v>59</v>
      </c>
      <c r="CJ9" s="17">
        <f t="shared" si="8"/>
        <v>0</v>
      </c>
      <c r="CK9" s="67">
        <f t="shared" si="8"/>
        <v>0</v>
      </c>
    </row>
    <row r="10" spans="1:237" ht="28" x14ac:dyDescent="0.15">
      <c r="A10" s="81" t="s">
        <v>78</v>
      </c>
      <c r="B10" s="1" t="s">
        <v>6</v>
      </c>
      <c r="C10" s="1">
        <v>1</v>
      </c>
      <c r="D10" s="1">
        <v>0</v>
      </c>
      <c r="H10" s="1">
        <v>1</v>
      </c>
      <c r="J10" s="1">
        <v>1</v>
      </c>
      <c r="L10" s="1">
        <v>5</v>
      </c>
      <c r="M10" s="1">
        <v>3</v>
      </c>
      <c r="O10" s="33"/>
      <c r="P10" s="22"/>
      <c r="Q10" s="1">
        <v>1</v>
      </c>
      <c r="T10" s="33"/>
      <c r="U10" s="17">
        <f t="shared" si="3"/>
        <v>0</v>
      </c>
      <c r="V10" s="17">
        <f t="shared" si="3"/>
        <v>6</v>
      </c>
      <c r="W10" s="17">
        <f t="shared" si="3"/>
        <v>3</v>
      </c>
      <c r="X10" s="17">
        <f t="shared" si="4"/>
        <v>0</v>
      </c>
      <c r="Y10" s="32">
        <f t="shared" si="4"/>
        <v>0</v>
      </c>
      <c r="Z10" s="22"/>
      <c r="AA10" s="1">
        <v>30</v>
      </c>
      <c r="AB10" s="1">
        <v>32</v>
      </c>
      <c r="AE10" s="22"/>
      <c r="AJ10" s="22"/>
      <c r="AN10" s="3">
        <v>7</v>
      </c>
      <c r="AO10" s="22"/>
      <c r="AT10" s="17">
        <f t="shared" si="5"/>
        <v>0</v>
      </c>
      <c r="AU10" s="17">
        <f t="shared" si="5"/>
        <v>30</v>
      </c>
      <c r="AV10" s="17">
        <f t="shared" si="5"/>
        <v>32</v>
      </c>
      <c r="AW10" s="17">
        <f t="shared" si="5"/>
        <v>0</v>
      </c>
      <c r="AX10" s="18">
        <f t="shared" si="5"/>
        <v>7</v>
      </c>
      <c r="AZ10" s="3">
        <v>20</v>
      </c>
      <c r="BC10" s="22"/>
      <c r="BD10" s="1">
        <v>10</v>
      </c>
      <c r="BE10" s="1">
        <v>12</v>
      </c>
      <c r="BG10" s="2">
        <v>7</v>
      </c>
      <c r="BH10" s="22"/>
      <c r="BL10" s="2">
        <v>3</v>
      </c>
      <c r="BM10" s="17">
        <f t="shared" si="6"/>
        <v>0</v>
      </c>
      <c r="BN10" s="17">
        <f t="shared" si="6"/>
        <v>10</v>
      </c>
      <c r="BO10" s="17">
        <f t="shared" si="6"/>
        <v>12</v>
      </c>
      <c r="BP10" s="17">
        <f t="shared" si="6"/>
        <v>0</v>
      </c>
      <c r="BQ10" s="19">
        <f t="shared" si="6"/>
        <v>10</v>
      </c>
      <c r="BR10" s="22"/>
      <c r="BS10" s="1">
        <v>1</v>
      </c>
      <c r="BW10" s="22"/>
      <c r="CB10" s="17">
        <f t="shared" si="7"/>
        <v>0</v>
      </c>
      <c r="CC10" s="17">
        <f t="shared" si="7"/>
        <v>1</v>
      </c>
      <c r="CD10" s="17">
        <f t="shared" si="7"/>
        <v>0</v>
      </c>
      <c r="CE10" s="17">
        <f t="shared" si="7"/>
        <v>0</v>
      </c>
      <c r="CF10" s="19">
        <f t="shared" si="7"/>
        <v>0</v>
      </c>
      <c r="CG10" s="17">
        <f t="shared" si="8"/>
        <v>0</v>
      </c>
      <c r="CH10" s="17">
        <f t="shared" si="8"/>
        <v>41</v>
      </c>
      <c r="CI10" s="17">
        <f t="shared" si="8"/>
        <v>44</v>
      </c>
      <c r="CJ10" s="17">
        <f t="shared" si="8"/>
        <v>0</v>
      </c>
      <c r="CK10" s="67">
        <f t="shared" si="8"/>
        <v>17</v>
      </c>
      <c r="CL10" s="70" t="s">
        <v>176</v>
      </c>
    </row>
    <row r="11" spans="1:237" ht="43" thickBot="1" x14ac:dyDescent="0.2">
      <c r="A11" s="25" t="s">
        <v>2</v>
      </c>
      <c r="B11" s="1">
        <v>1</v>
      </c>
      <c r="C11" s="1" t="s">
        <v>6</v>
      </c>
      <c r="D11" s="1">
        <v>45</v>
      </c>
      <c r="E11" s="1">
        <v>55</v>
      </c>
      <c r="F11" s="1">
        <v>50</v>
      </c>
      <c r="G11" s="3">
        <v>65</v>
      </c>
      <c r="H11" s="1">
        <v>1</v>
      </c>
      <c r="I11" s="1">
        <v>1</v>
      </c>
      <c r="J11" s="1">
        <v>1</v>
      </c>
      <c r="K11" s="20">
        <v>5</v>
      </c>
      <c r="L11" s="1">
        <v>5</v>
      </c>
      <c r="M11" s="1">
        <v>6</v>
      </c>
      <c r="O11" s="33"/>
      <c r="P11" s="24">
        <v>1</v>
      </c>
      <c r="Q11" s="1">
        <v>2</v>
      </c>
      <c r="T11" s="33"/>
      <c r="U11" s="17">
        <f t="shared" si="3"/>
        <v>6</v>
      </c>
      <c r="V11" s="17">
        <f t="shared" si="3"/>
        <v>7</v>
      </c>
      <c r="W11" s="17">
        <f t="shared" si="3"/>
        <v>6</v>
      </c>
      <c r="X11" s="17">
        <f t="shared" si="4"/>
        <v>0</v>
      </c>
      <c r="Y11" s="32">
        <f t="shared" si="4"/>
        <v>0</v>
      </c>
      <c r="Z11" s="24"/>
      <c r="AE11" s="24"/>
      <c r="AJ11" s="24"/>
      <c r="AO11" s="24"/>
      <c r="AT11" s="17">
        <f t="shared" si="5"/>
        <v>0</v>
      </c>
      <c r="AU11" s="17">
        <f t="shared" si="5"/>
        <v>0</v>
      </c>
      <c r="AV11" s="17">
        <f t="shared" si="5"/>
        <v>0</v>
      </c>
      <c r="AW11" s="17">
        <f t="shared" si="5"/>
        <v>0</v>
      </c>
      <c r="AX11" s="18">
        <f t="shared" si="5"/>
        <v>0</v>
      </c>
      <c r="AZ11" s="3">
        <v>1</v>
      </c>
      <c r="BB11" s="3">
        <v>1</v>
      </c>
      <c r="BC11" s="24">
        <v>36</v>
      </c>
      <c r="BD11" s="1">
        <v>32</v>
      </c>
      <c r="BE11" s="1">
        <v>34</v>
      </c>
      <c r="BF11" s="1">
        <v>51</v>
      </c>
      <c r="BG11" s="2">
        <v>55</v>
      </c>
      <c r="BH11" s="24">
        <v>1</v>
      </c>
      <c r="BI11" s="1">
        <v>1</v>
      </c>
      <c r="BJ11" s="1">
        <v>2</v>
      </c>
      <c r="BK11" s="1">
        <v>6</v>
      </c>
      <c r="BL11" s="2">
        <v>5</v>
      </c>
      <c r="BM11" s="17">
        <f t="shared" si="6"/>
        <v>37</v>
      </c>
      <c r="BN11" s="17">
        <f t="shared" si="6"/>
        <v>33</v>
      </c>
      <c r="BO11" s="17">
        <f t="shared" si="6"/>
        <v>36</v>
      </c>
      <c r="BP11" s="17">
        <f t="shared" si="6"/>
        <v>57</v>
      </c>
      <c r="BQ11" s="19">
        <f t="shared" si="6"/>
        <v>60</v>
      </c>
      <c r="BR11" s="24">
        <v>40</v>
      </c>
      <c r="BS11" s="1">
        <v>27</v>
      </c>
      <c r="BT11" s="1">
        <v>20</v>
      </c>
      <c r="BU11" s="1">
        <v>20</v>
      </c>
      <c r="BV11" s="2">
        <v>20</v>
      </c>
      <c r="BW11" s="24"/>
      <c r="BX11" s="1">
        <v>3</v>
      </c>
      <c r="BY11" s="1">
        <v>3</v>
      </c>
      <c r="BZ11" s="1">
        <v>3</v>
      </c>
      <c r="CA11" s="2">
        <v>2</v>
      </c>
      <c r="CB11" s="17">
        <f t="shared" si="7"/>
        <v>40</v>
      </c>
      <c r="CC11" s="17">
        <f t="shared" si="7"/>
        <v>30</v>
      </c>
      <c r="CD11" s="17">
        <f t="shared" si="7"/>
        <v>23</v>
      </c>
      <c r="CE11" s="17">
        <f t="shared" si="7"/>
        <v>23</v>
      </c>
      <c r="CF11" s="19">
        <f t="shared" si="7"/>
        <v>22</v>
      </c>
      <c r="CG11" s="17">
        <f t="shared" si="8"/>
        <v>77</v>
      </c>
      <c r="CH11" s="17">
        <f t="shared" si="8"/>
        <v>63</v>
      </c>
      <c r="CI11" s="17">
        <f t="shared" si="8"/>
        <v>59</v>
      </c>
      <c r="CJ11" s="17">
        <f t="shared" si="8"/>
        <v>80</v>
      </c>
      <c r="CK11" s="67">
        <f t="shared" si="8"/>
        <v>82</v>
      </c>
      <c r="CL11" s="80" t="s">
        <v>177</v>
      </c>
      <c r="CM11" s="71"/>
      <c r="CN11" s="59"/>
      <c r="CO11" s="59"/>
      <c r="CP11" s="59"/>
      <c r="CQ11" s="59"/>
      <c r="CR11" s="59"/>
      <c r="CS11" s="60"/>
    </row>
    <row r="12" spans="1:237" ht="14" x14ac:dyDescent="0.15">
      <c r="A12" s="82" t="s">
        <v>83</v>
      </c>
      <c r="B12" s="1" t="s">
        <v>6</v>
      </c>
      <c r="C12" s="1">
        <v>1</v>
      </c>
      <c r="D12" s="1">
        <v>5</v>
      </c>
      <c r="E12" s="1">
        <v>5</v>
      </c>
      <c r="F12" s="1">
        <v>5</v>
      </c>
      <c r="G12" s="3">
        <v>10</v>
      </c>
      <c r="H12" s="1" t="s">
        <v>6</v>
      </c>
      <c r="J12" s="1">
        <v>1</v>
      </c>
      <c r="K12" s="22"/>
      <c r="L12" s="1">
        <v>2</v>
      </c>
      <c r="M12" s="1">
        <v>5</v>
      </c>
      <c r="N12" s="1">
        <v>2</v>
      </c>
      <c r="O12" s="33"/>
      <c r="P12" s="22"/>
      <c r="R12" s="1">
        <v>2</v>
      </c>
      <c r="S12" s="1">
        <v>1</v>
      </c>
      <c r="T12" s="33"/>
      <c r="U12" s="17">
        <f t="shared" si="3"/>
        <v>0</v>
      </c>
      <c r="V12" s="17">
        <f t="shared" si="3"/>
        <v>2</v>
      </c>
      <c r="W12" s="17">
        <f t="shared" si="3"/>
        <v>7</v>
      </c>
      <c r="X12" s="17">
        <f t="shared" si="4"/>
        <v>3</v>
      </c>
      <c r="Y12" s="32">
        <f t="shared" si="4"/>
        <v>0</v>
      </c>
      <c r="Z12" s="22"/>
      <c r="AE12" s="22"/>
      <c r="AJ12" s="22"/>
      <c r="AL12" s="1">
        <v>17</v>
      </c>
      <c r="AM12" s="1">
        <v>6</v>
      </c>
      <c r="AO12" s="22"/>
      <c r="AT12" s="17">
        <f t="shared" si="5"/>
        <v>0</v>
      </c>
      <c r="AU12" s="17">
        <f t="shared" si="5"/>
        <v>0</v>
      </c>
      <c r="AV12" s="17">
        <f t="shared" si="5"/>
        <v>17</v>
      </c>
      <c r="AW12" s="17">
        <f t="shared" si="5"/>
        <v>6</v>
      </c>
      <c r="AX12" s="18">
        <f t="shared" si="5"/>
        <v>0</v>
      </c>
      <c r="AY12" s="1">
        <v>34</v>
      </c>
      <c r="AZ12" s="86"/>
      <c r="BA12" s="1">
        <v>39</v>
      </c>
      <c r="BB12" s="86"/>
      <c r="BC12" s="22"/>
      <c r="BH12" s="22"/>
      <c r="BM12" s="17">
        <f t="shared" si="6"/>
        <v>0</v>
      </c>
      <c r="BN12" s="17">
        <f t="shared" si="6"/>
        <v>0</v>
      </c>
      <c r="BO12" s="17">
        <f t="shared" si="6"/>
        <v>0</v>
      </c>
      <c r="BP12" s="17">
        <f t="shared" si="6"/>
        <v>0</v>
      </c>
      <c r="BQ12" s="19">
        <f t="shared" si="6"/>
        <v>0</v>
      </c>
      <c r="BR12" s="22"/>
      <c r="BT12" s="1">
        <v>1</v>
      </c>
      <c r="BU12" s="1">
        <v>2</v>
      </c>
      <c r="BW12" s="22"/>
      <c r="CB12" s="17">
        <f t="shared" si="7"/>
        <v>0</v>
      </c>
      <c r="CC12" s="17">
        <f t="shared" si="7"/>
        <v>0</v>
      </c>
      <c r="CD12" s="17">
        <f t="shared" si="7"/>
        <v>1</v>
      </c>
      <c r="CE12" s="17">
        <f t="shared" si="7"/>
        <v>2</v>
      </c>
      <c r="CF12" s="19">
        <f t="shared" si="7"/>
        <v>0</v>
      </c>
      <c r="CG12" s="17">
        <f t="shared" si="8"/>
        <v>0</v>
      </c>
      <c r="CH12" s="17">
        <f t="shared" si="8"/>
        <v>0</v>
      </c>
      <c r="CI12" s="17">
        <f t="shared" si="8"/>
        <v>18</v>
      </c>
      <c r="CJ12" s="17">
        <f t="shared" si="8"/>
        <v>8</v>
      </c>
      <c r="CK12" s="67">
        <f t="shared" si="8"/>
        <v>0</v>
      </c>
      <c r="CL12" s="76"/>
      <c r="CM12" s="27"/>
      <c r="CN12" s="27"/>
      <c r="CO12" s="27"/>
      <c r="CP12" s="27"/>
      <c r="CQ12" s="27"/>
      <c r="CR12" s="27"/>
      <c r="CS12" s="27"/>
      <c r="CT12" s="27"/>
    </row>
    <row r="13" spans="1:237" ht="14" x14ac:dyDescent="0.15">
      <c r="A13" s="81" t="s">
        <v>90</v>
      </c>
      <c r="B13" s="1" t="s">
        <v>6</v>
      </c>
      <c r="C13" s="1">
        <v>1</v>
      </c>
      <c r="D13" s="1">
        <v>10</v>
      </c>
      <c r="E13" s="1">
        <v>15</v>
      </c>
      <c r="F13" s="1">
        <v>15</v>
      </c>
      <c r="G13" s="3">
        <v>15</v>
      </c>
      <c r="H13" s="1" t="s">
        <v>6</v>
      </c>
      <c r="J13" s="1">
        <v>1</v>
      </c>
      <c r="K13" s="20">
        <v>9</v>
      </c>
      <c r="L13" s="1">
        <v>13</v>
      </c>
      <c r="M13" s="1">
        <v>14</v>
      </c>
      <c r="N13" s="1">
        <v>1</v>
      </c>
      <c r="O13" s="33"/>
      <c r="P13" s="24">
        <v>2</v>
      </c>
      <c r="Q13" s="1">
        <v>1</v>
      </c>
      <c r="R13" s="1">
        <v>6</v>
      </c>
      <c r="S13" s="1">
        <v>3</v>
      </c>
      <c r="T13" s="33"/>
      <c r="U13" s="17">
        <f t="shared" si="3"/>
        <v>11</v>
      </c>
      <c r="V13" s="17">
        <f t="shared" si="3"/>
        <v>14</v>
      </c>
      <c r="W13" s="17">
        <f t="shared" si="3"/>
        <v>20</v>
      </c>
      <c r="X13" s="17">
        <f t="shared" si="4"/>
        <v>4</v>
      </c>
      <c r="Y13" s="32">
        <f t="shared" si="4"/>
        <v>0</v>
      </c>
      <c r="Z13" s="24">
        <v>7</v>
      </c>
      <c r="AA13" s="1">
        <v>4</v>
      </c>
      <c r="AB13" s="1">
        <v>8</v>
      </c>
      <c r="AC13" s="1">
        <v>6</v>
      </c>
      <c r="AE13" s="24"/>
      <c r="AJ13" s="24">
        <v>100</v>
      </c>
      <c r="AK13" s="1">
        <v>72</v>
      </c>
      <c r="AL13" s="1">
        <v>92</v>
      </c>
      <c r="AM13" s="1">
        <v>62</v>
      </c>
      <c r="AO13" s="24"/>
      <c r="AT13" s="17">
        <f t="shared" si="5"/>
        <v>107</v>
      </c>
      <c r="AU13" s="17">
        <f t="shared" si="5"/>
        <v>76</v>
      </c>
      <c r="AV13" s="17">
        <f t="shared" si="5"/>
        <v>100</v>
      </c>
      <c r="AW13" s="17">
        <f t="shared" si="5"/>
        <v>68</v>
      </c>
      <c r="AX13" s="18">
        <f t="shared" si="5"/>
        <v>0</v>
      </c>
      <c r="AY13" s="1">
        <v>69</v>
      </c>
      <c r="AZ13" s="86"/>
      <c r="BC13" s="24">
        <v>112</v>
      </c>
      <c r="BD13" s="1">
        <v>113</v>
      </c>
      <c r="BE13" s="1">
        <v>108</v>
      </c>
      <c r="BH13" s="24"/>
      <c r="BM13" s="17">
        <f t="shared" si="6"/>
        <v>112</v>
      </c>
      <c r="BN13" s="17">
        <f t="shared" si="6"/>
        <v>113</v>
      </c>
      <c r="BO13" s="17">
        <f t="shared" si="6"/>
        <v>108</v>
      </c>
      <c r="BP13" s="17">
        <f t="shared" si="6"/>
        <v>0</v>
      </c>
      <c r="BQ13" s="19">
        <f t="shared" si="6"/>
        <v>0</v>
      </c>
      <c r="BR13" s="24">
        <v>8</v>
      </c>
      <c r="BS13" s="1">
        <v>4</v>
      </c>
      <c r="BT13" s="1">
        <v>5</v>
      </c>
      <c r="BW13" s="24"/>
      <c r="BX13" s="1">
        <v>3</v>
      </c>
      <c r="BY13" s="1">
        <v>2</v>
      </c>
      <c r="CB13" s="17">
        <f t="shared" si="7"/>
        <v>8</v>
      </c>
      <c r="CC13" s="17">
        <f t="shared" si="7"/>
        <v>7</v>
      </c>
      <c r="CD13" s="17">
        <f t="shared" si="7"/>
        <v>7</v>
      </c>
      <c r="CE13" s="17">
        <f t="shared" si="7"/>
        <v>0</v>
      </c>
      <c r="CF13" s="19">
        <f t="shared" si="7"/>
        <v>0</v>
      </c>
      <c r="CG13" s="17">
        <f t="shared" si="8"/>
        <v>227</v>
      </c>
      <c r="CH13" s="17">
        <f t="shared" si="8"/>
        <v>196</v>
      </c>
      <c r="CI13" s="17">
        <f t="shared" si="8"/>
        <v>215</v>
      </c>
      <c r="CJ13" s="17">
        <f t="shared" si="8"/>
        <v>68</v>
      </c>
      <c r="CK13" s="67">
        <f t="shared" si="8"/>
        <v>0</v>
      </c>
      <c r="CL13" s="76"/>
    </row>
    <row r="14" spans="1:237" ht="14" x14ac:dyDescent="0.15">
      <c r="A14" s="82" t="s">
        <v>93</v>
      </c>
      <c r="B14" s="1" t="s">
        <v>6</v>
      </c>
      <c r="C14" s="1">
        <v>1</v>
      </c>
      <c r="D14" s="1">
        <v>185</v>
      </c>
      <c r="E14" s="1">
        <v>115</v>
      </c>
      <c r="F14" s="1">
        <v>55</v>
      </c>
      <c r="G14" s="3">
        <v>30</v>
      </c>
      <c r="H14" s="1" t="s">
        <v>6</v>
      </c>
      <c r="J14" s="1">
        <v>1</v>
      </c>
      <c r="K14" s="22"/>
      <c r="L14" s="1">
        <v>5</v>
      </c>
      <c r="M14" s="1">
        <v>19</v>
      </c>
      <c r="N14" s="1">
        <v>27</v>
      </c>
      <c r="O14" s="33"/>
      <c r="P14" s="22"/>
      <c r="Q14" s="1">
        <v>1</v>
      </c>
      <c r="R14" s="1">
        <v>1</v>
      </c>
      <c r="T14" s="33"/>
      <c r="U14" s="17">
        <f t="shared" si="3"/>
        <v>0</v>
      </c>
      <c r="V14" s="17">
        <f t="shared" si="3"/>
        <v>6</v>
      </c>
      <c r="W14" s="17">
        <f t="shared" si="3"/>
        <v>20</v>
      </c>
      <c r="X14" s="17">
        <f t="shared" si="4"/>
        <v>27</v>
      </c>
      <c r="Y14" s="32">
        <f t="shared" si="4"/>
        <v>0</v>
      </c>
      <c r="Z14" s="22"/>
      <c r="AA14" s="1">
        <v>28</v>
      </c>
      <c r="AB14" s="1">
        <v>1</v>
      </c>
      <c r="AE14" s="22"/>
      <c r="AJ14" s="22"/>
      <c r="AK14" s="1">
        <v>156</v>
      </c>
      <c r="AL14" s="1">
        <v>52</v>
      </c>
      <c r="AM14" s="1">
        <v>56</v>
      </c>
      <c r="AO14" s="22"/>
      <c r="AT14" s="17">
        <f t="shared" si="5"/>
        <v>0</v>
      </c>
      <c r="AU14" s="17">
        <f t="shared" si="5"/>
        <v>184</v>
      </c>
      <c r="AV14" s="17">
        <f t="shared" si="5"/>
        <v>53</v>
      </c>
      <c r="AW14" s="17">
        <f t="shared" si="5"/>
        <v>56</v>
      </c>
      <c r="AX14" s="18">
        <f t="shared" si="5"/>
        <v>0</v>
      </c>
      <c r="AY14" s="1">
        <v>40</v>
      </c>
      <c r="AZ14" s="86"/>
      <c r="BC14" s="22"/>
      <c r="BH14" s="22"/>
      <c r="BM14" s="17">
        <f t="shared" si="6"/>
        <v>0</v>
      </c>
      <c r="BN14" s="17">
        <f t="shared" si="6"/>
        <v>0</v>
      </c>
      <c r="BO14" s="17">
        <f t="shared" si="6"/>
        <v>0</v>
      </c>
      <c r="BP14" s="17">
        <f t="shared" si="6"/>
        <v>0</v>
      </c>
      <c r="BQ14" s="19">
        <f t="shared" si="6"/>
        <v>0</v>
      </c>
      <c r="BR14" s="22"/>
      <c r="BS14" s="1">
        <v>5</v>
      </c>
      <c r="BT14" s="1">
        <v>12</v>
      </c>
      <c r="BU14" s="1">
        <v>39</v>
      </c>
      <c r="BV14" s="58"/>
      <c r="BW14" s="22"/>
      <c r="BZ14" s="1">
        <v>2</v>
      </c>
      <c r="CB14" s="17">
        <f t="shared" si="7"/>
        <v>0</v>
      </c>
      <c r="CC14" s="17">
        <f t="shared" si="7"/>
        <v>5</v>
      </c>
      <c r="CD14" s="17">
        <f t="shared" si="7"/>
        <v>12</v>
      </c>
      <c r="CE14" s="17">
        <f t="shared" si="7"/>
        <v>41</v>
      </c>
      <c r="CF14" s="19">
        <f t="shared" si="7"/>
        <v>0</v>
      </c>
      <c r="CG14" s="17">
        <f t="shared" si="8"/>
        <v>0</v>
      </c>
      <c r="CH14" s="17">
        <f t="shared" si="8"/>
        <v>189</v>
      </c>
      <c r="CI14" s="17">
        <f t="shared" si="8"/>
        <v>65</v>
      </c>
      <c r="CJ14" s="17">
        <f t="shared" si="8"/>
        <v>97</v>
      </c>
      <c r="CK14" s="67">
        <f t="shared" si="8"/>
        <v>0</v>
      </c>
      <c r="CL14" s="78"/>
    </row>
    <row r="15" spans="1:237" ht="29" thickBot="1" x14ac:dyDescent="0.2">
      <c r="A15" s="21" t="s">
        <v>94</v>
      </c>
      <c r="B15" s="1" t="s">
        <v>6</v>
      </c>
      <c r="C15" s="1" t="s">
        <v>6</v>
      </c>
      <c r="D15" s="1">
        <v>90</v>
      </c>
      <c r="E15" s="1">
        <v>80</v>
      </c>
      <c r="F15" s="1">
        <v>75</v>
      </c>
      <c r="G15" s="3">
        <v>75</v>
      </c>
      <c r="H15" s="1">
        <v>1</v>
      </c>
      <c r="I15" s="1">
        <v>1</v>
      </c>
      <c r="J15" s="1">
        <v>1</v>
      </c>
      <c r="K15" s="20">
        <v>10</v>
      </c>
      <c r="M15" s="1">
        <v>10</v>
      </c>
      <c r="N15" s="1">
        <v>10</v>
      </c>
      <c r="O15" s="33">
        <v>20</v>
      </c>
      <c r="P15" s="24"/>
      <c r="R15" s="1">
        <v>2</v>
      </c>
      <c r="S15" s="1">
        <v>1</v>
      </c>
      <c r="T15" s="33">
        <v>1</v>
      </c>
      <c r="U15" s="17">
        <f t="shared" si="3"/>
        <v>10</v>
      </c>
      <c r="V15" s="17">
        <f t="shared" si="3"/>
        <v>0</v>
      </c>
      <c r="W15" s="17">
        <f t="shared" si="3"/>
        <v>12</v>
      </c>
      <c r="X15" s="17">
        <f t="shared" si="4"/>
        <v>11</v>
      </c>
      <c r="Y15" s="32">
        <f t="shared" si="4"/>
        <v>21</v>
      </c>
      <c r="Z15" s="24">
        <v>51</v>
      </c>
      <c r="AB15" s="1">
        <v>60</v>
      </c>
      <c r="AC15" s="1">
        <v>48</v>
      </c>
      <c r="AD15" s="3">
        <v>46</v>
      </c>
      <c r="AE15" s="24"/>
      <c r="AJ15" s="24"/>
      <c r="AO15" s="24"/>
      <c r="AT15" s="17">
        <f t="shared" si="5"/>
        <v>51</v>
      </c>
      <c r="AU15" s="17">
        <f t="shared" si="5"/>
        <v>0</v>
      </c>
      <c r="AV15" s="17">
        <f t="shared" si="5"/>
        <v>60</v>
      </c>
      <c r="AW15" s="17">
        <f t="shared" si="5"/>
        <v>48</v>
      </c>
      <c r="AX15" s="18">
        <f t="shared" si="5"/>
        <v>46</v>
      </c>
      <c r="AZ15" s="3">
        <v>15</v>
      </c>
      <c r="BC15" s="24">
        <v>23</v>
      </c>
      <c r="BE15" s="1">
        <v>15</v>
      </c>
      <c r="BF15" s="1">
        <v>11</v>
      </c>
      <c r="BG15" s="2">
        <v>48</v>
      </c>
      <c r="BH15" s="24"/>
      <c r="BM15" s="17">
        <f t="shared" si="6"/>
        <v>23</v>
      </c>
      <c r="BN15" s="17">
        <f t="shared" si="6"/>
        <v>0</v>
      </c>
      <c r="BO15" s="17">
        <f t="shared" si="6"/>
        <v>15</v>
      </c>
      <c r="BP15" s="17">
        <f t="shared" si="6"/>
        <v>11</v>
      </c>
      <c r="BQ15" s="19">
        <f t="shared" si="6"/>
        <v>48</v>
      </c>
      <c r="BR15" s="24">
        <v>20</v>
      </c>
      <c r="BT15" s="1">
        <v>25</v>
      </c>
      <c r="BU15" s="1">
        <v>32</v>
      </c>
      <c r="BV15" s="2">
        <v>43</v>
      </c>
      <c r="BW15" s="24"/>
      <c r="CB15" s="17">
        <f t="shared" si="7"/>
        <v>20</v>
      </c>
      <c r="CC15" s="17">
        <f t="shared" si="7"/>
        <v>0</v>
      </c>
      <c r="CD15" s="17">
        <f t="shared" si="7"/>
        <v>25</v>
      </c>
      <c r="CE15" s="17">
        <f t="shared" si="7"/>
        <v>32</v>
      </c>
      <c r="CF15" s="19">
        <f t="shared" si="7"/>
        <v>43</v>
      </c>
      <c r="CG15" s="17">
        <f t="shared" si="8"/>
        <v>94</v>
      </c>
      <c r="CH15" s="17">
        <f t="shared" si="8"/>
        <v>0</v>
      </c>
      <c r="CI15" s="17">
        <f t="shared" si="8"/>
        <v>100</v>
      </c>
      <c r="CJ15" s="17">
        <f t="shared" si="8"/>
        <v>91</v>
      </c>
      <c r="CK15" s="67">
        <f t="shared" si="8"/>
        <v>137</v>
      </c>
      <c r="CL15" s="80" t="s">
        <v>154</v>
      </c>
      <c r="CM15" s="71"/>
      <c r="CN15" s="59"/>
      <c r="CO15" s="59"/>
      <c r="CP15" s="59"/>
      <c r="CQ15" s="59"/>
      <c r="CR15" s="59"/>
      <c r="CS15" s="60"/>
    </row>
    <row r="16" spans="1:237" ht="14" x14ac:dyDescent="0.15">
      <c r="A16" s="21" t="s">
        <v>97</v>
      </c>
      <c r="B16" s="1" t="s">
        <v>6</v>
      </c>
      <c r="C16" s="1" t="s">
        <v>6</v>
      </c>
      <c r="D16" s="1">
        <v>0</v>
      </c>
      <c r="H16" s="1">
        <v>1</v>
      </c>
      <c r="I16" s="1">
        <v>1</v>
      </c>
      <c r="J16" s="1">
        <v>1</v>
      </c>
      <c r="L16" s="1">
        <v>1</v>
      </c>
      <c r="M16" s="1">
        <v>1</v>
      </c>
      <c r="N16" s="1">
        <v>0.6</v>
      </c>
      <c r="O16" s="33">
        <v>1</v>
      </c>
      <c r="Q16" s="1">
        <v>1</v>
      </c>
      <c r="R16" s="1">
        <v>2</v>
      </c>
      <c r="T16" s="33">
        <v>1</v>
      </c>
      <c r="U16" s="17">
        <f t="shared" si="3"/>
        <v>0</v>
      </c>
      <c r="V16" s="17">
        <f t="shared" si="3"/>
        <v>2</v>
      </c>
      <c r="W16" s="17">
        <f t="shared" si="3"/>
        <v>3</v>
      </c>
      <c r="X16" s="17">
        <f t="shared" si="4"/>
        <v>0.6</v>
      </c>
      <c r="Y16" s="32">
        <f t="shared" si="4"/>
        <v>2</v>
      </c>
      <c r="Z16" s="22"/>
      <c r="AE16" s="22"/>
      <c r="AJ16" s="22"/>
      <c r="AK16" s="1">
        <v>19</v>
      </c>
      <c r="AL16" s="1">
        <v>8</v>
      </c>
      <c r="AM16" s="1">
        <v>11</v>
      </c>
      <c r="AN16" s="3">
        <v>17</v>
      </c>
      <c r="AO16" s="22"/>
      <c r="AS16" s="3">
        <v>17</v>
      </c>
      <c r="AT16" s="17">
        <f t="shared" si="5"/>
        <v>0</v>
      </c>
      <c r="AU16" s="17">
        <f t="shared" si="5"/>
        <v>19</v>
      </c>
      <c r="AV16" s="17">
        <f t="shared" si="5"/>
        <v>8</v>
      </c>
      <c r="AW16" s="17">
        <f t="shared" si="5"/>
        <v>11</v>
      </c>
      <c r="AX16" s="18">
        <f t="shared" si="5"/>
        <v>34</v>
      </c>
      <c r="AZ16" s="3">
        <v>6</v>
      </c>
      <c r="BA16" s="1">
        <v>10</v>
      </c>
      <c r="BB16" s="86"/>
      <c r="BC16" s="22"/>
      <c r="BH16" s="22"/>
      <c r="BM16" s="17">
        <f t="shared" si="6"/>
        <v>0</v>
      </c>
      <c r="BN16" s="17">
        <f t="shared" si="6"/>
        <v>0</v>
      </c>
      <c r="BO16" s="17">
        <f t="shared" si="6"/>
        <v>0</v>
      </c>
      <c r="BP16" s="17">
        <f t="shared" si="6"/>
        <v>0</v>
      </c>
      <c r="BQ16" s="19">
        <f t="shared" si="6"/>
        <v>0</v>
      </c>
      <c r="BR16" s="22"/>
      <c r="BW16" s="22"/>
      <c r="CB16" s="17">
        <f t="shared" si="7"/>
        <v>0</v>
      </c>
      <c r="CC16" s="17">
        <f t="shared" si="7"/>
        <v>0</v>
      </c>
      <c r="CD16" s="17">
        <f t="shared" si="7"/>
        <v>0</v>
      </c>
      <c r="CE16" s="17">
        <f t="shared" si="7"/>
        <v>0</v>
      </c>
      <c r="CF16" s="19">
        <f t="shared" si="7"/>
        <v>0</v>
      </c>
      <c r="CG16" s="17">
        <f t="shared" si="8"/>
        <v>0</v>
      </c>
      <c r="CH16" s="17">
        <f t="shared" si="8"/>
        <v>19</v>
      </c>
      <c r="CI16" s="17">
        <f t="shared" si="8"/>
        <v>8</v>
      </c>
      <c r="CJ16" s="17">
        <f t="shared" si="8"/>
        <v>11</v>
      </c>
      <c r="CK16" s="67">
        <f t="shared" si="8"/>
        <v>34</v>
      </c>
      <c r="CL16" s="76"/>
      <c r="CM16" s="20"/>
      <c r="CN16" s="20"/>
      <c r="CO16" s="20"/>
      <c r="CP16" s="20"/>
      <c r="CQ16" s="20"/>
      <c r="CR16" s="20"/>
      <c r="CS16" s="20"/>
    </row>
    <row r="17" spans="1:97" ht="28" x14ac:dyDescent="0.15">
      <c r="A17" s="25" t="s">
        <v>99</v>
      </c>
      <c r="B17" s="1" t="s">
        <v>6</v>
      </c>
      <c r="C17" s="1">
        <v>1</v>
      </c>
      <c r="D17" s="1">
        <v>55</v>
      </c>
      <c r="E17" s="1">
        <v>40</v>
      </c>
      <c r="F17" s="1">
        <v>35</v>
      </c>
      <c r="G17" s="3">
        <v>45</v>
      </c>
      <c r="H17" s="1">
        <v>1</v>
      </c>
      <c r="I17" s="1">
        <v>1</v>
      </c>
      <c r="J17" s="1">
        <v>1</v>
      </c>
      <c r="K17" s="20">
        <v>10</v>
      </c>
      <c r="L17" s="1">
        <v>8</v>
      </c>
      <c r="M17" s="1">
        <v>7</v>
      </c>
      <c r="N17" s="1">
        <v>7</v>
      </c>
      <c r="O17" s="33">
        <v>9</v>
      </c>
      <c r="P17" s="20">
        <v>1</v>
      </c>
      <c r="Q17" s="1">
        <v>3</v>
      </c>
      <c r="R17" s="1">
        <v>3</v>
      </c>
      <c r="S17" s="1">
        <v>2</v>
      </c>
      <c r="T17" s="33">
        <v>1</v>
      </c>
      <c r="U17" s="17">
        <f t="shared" si="3"/>
        <v>11</v>
      </c>
      <c r="V17" s="17">
        <f t="shared" si="3"/>
        <v>11</v>
      </c>
      <c r="W17" s="17">
        <f t="shared" si="3"/>
        <v>10</v>
      </c>
      <c r="X17" s="17">
        <f t="shared" si="4"/>
        <v>9</v>
      </c>
      <c r="Y17" s="32">
        <f t="shared" si="4"/>
        <v>10</v>
      </c>
      <c r="Z17" s="24">
        <v>29</v>
      </c>
      <c r="AA17" s="1">
        <v>22</v>
      </c>
      <c r="AB17" s="1">
        <v>27</v>
      </c>
      <c r="AC17" s="1">
        <v>26</v>
      </c>
      <c r="AD17" s="3">
        <v>28</v>
      </c>
      <c r="AE17" s="24"/>
      <c r="AJ17" s="24">
        <v>35</v>
      </c>
      <c r="AK17" s="1">
        <v>46</v>
      </c>
      <c r="AL17" s="1">
        <v>15</v>
      </c>
      <c r="AM17" s="1">
        <v>17</v>
      </c>
      <c r="AN17" s="3">
        <v>21</v>
      </c>
      <c r="AO17" s="24"/>
      <c r="AT17" s="17">
        <f t="shared" si="5"/>
        <v>64</v>
      </c>
      <c r="AU17" s="17">
        <f t="shared" si="5"/>
        <v>68</v>
      </c>
      <c r="AV17" s="17">
        <f t="shared" si="5"/>
        <v>42</v>
      </c>
      <c r="AW17" s="17">
        <f t="shared" si="5"/>
        <v>43</v>
      </c>
      <c r="AX17" s="18">
        <f t="shared" si="5"/>
        <v>49</v>
      </c>
      <c r="AY17" s="1">
        <v>15</v>
      </c>
      <c r="AZ17" s="3">
        <v>51</v>
      </c>
      <c r="BB17" s="3">
        <v>16</v>
      </c>
      <c r="BC17" s="24">
        <v>57</v>
      </c>
      <c r="BD17" s="1">
        <v>103</v>
      </c>
      <c r="BE17" s="1">
        <v>164</v>
      </c>
      <c r="BF17" s="1">
        <v>128</v>
      </c>
      <c r="BG17" s="2">
        <v>261</v>
      </c>
      <c r="BH17" s="24"/>
      <c r="BM17" s="17">
        <f t="shared" si="6"/>
        <v>57</v>
      </c>
      <c r="BN17" s="17">
        <f t="shared" si="6"/>
        <v>103</v>
      </c>
      <c r="BO17" s="17">
        <f t="shared" si="6"/>
        <v>164</v>
      </c>
      <c r="BP17" s="17">
        <f t="shared" si="6"/>
        <v>128</v>
      </c>
      <c r="BQ17" s="19">
        <f t="shared" si="6"/>
        <v>261</v>
      </c>
      <c r="BR17" s="24">
        <v>14</v>
      </c>
      <c r="BS17" s="1">
        <v>8</v>
      </c>
      <c r="BT17" s="1">
        <v>11</v>
      </c>
      <c r="BU17" s="1">
        <v>5</v>
      </c>
      <c r="BV17" s="2">
        <v>10</v>
      </c>
      <c r="BW17" s="24">
        <v>1</v>
      </c>
      <c r="BX17" s="1">
        <v>2</v>
      </c>
      <c r="BY17" s="1">
        <v>1</v>
      </c>
      <c r="CB17" s="17">
        <f t="shared" si="7"/>
        <v>15</v>
      </c>
      <c r="CC17" s="17">
        <f t="shared" si="7"/>
        <v>10</v>
      </c>
      <c r="CD17" s="17">
        <f t="shared" si="7"/>
        <v>12</v>
      </c>
      <c r="CE17" s="17">
        <f t="shared" si="7"/>
        <v>5</v>
      </c>
      <c r="CF17" s="19">
        <f t="shared" si="7"/>
        <v>10</v>
      </c>
      <c r="CG17" s="17">
        <f t="shared" si="8"/>
        <v>136</v>
      </c>
      <c r="CH17" s="17">
        <f t="shared" si="8"/>
        <v>181</v>
      </c>
      <c r="CI17" s="17">
        <f t="shared" si="8"/>
        <v>218</v>
      </c>
      <c r="CJ17" s="17">
        <f t="shared" si="8"/>
        <v>176</v>
      </c>
      <c r="CK17" s="67">
        <f t="shared" si="8"/>
        <v>320</v>
      </c>
      <c r="CL17" s="80" t="s">
        <v>182</v>
      </c>
      <c r="CM17" s="72"/>
      <c r="CN17" s="65"/>
      <c r="CO17" s="65"/>
      <c r="CP17" s="65"/>
      <c r="CQ17" s="65"/>
      <c r="CR17" s="65"/>
      <c r="CS17" s="66"/>
    </row>
    <row r="18" spans="1:97" ht="14" x14ac:dyDescent="0.15">
      <c r="A18" s="25" t="s">
        <v>5</v>
      </c>
      <c r="B18" s="1" t="s">
        <v>6</v>
      </c>
      <c r="C18" s="1" t="s">
        <v>6</v>
      </c>
      <c r="D18" s="1">
        <v>185</v>
      </c>
      <c r="E18" s="1">
        <v>160</v>
      </c>
      <c r="F18" s="1">
        <v>125</v>
      </c>
      <c r="G18" s="3">
        <v>110</v>
      </c>
      <c r="H18" s="1">
        <v>1</v>
      </c>
      <c r="I18" s="1">
        <v>1</v>
      </c>
      <c r="J18" s="1">
        <v>1</v>
      </c>
      <c r="K18" s="24">
        <v>17</v>
      </c>
      <c r="L18" s="1">
        <v>9</v>
      </c>
      <c r="M18" s="1">
        <v>10</v>
      </c>
      <c r="N18" s="1">
        <v>6</v>
      </c>
      <c r="O18" s="33">
        <v>7</v>
      </c>
      <c r="P18" s="20"/>
      <c r="Q18" s="1">
        <v>5</v>
      </c>
      <c r="R18" s="1">
        <v>1</v>
      </c>
      <c r="S18" s="1">
        <v>3</v>
      </c>
      <c r="T18" s="33">
        <v>3</v>
      </c>
      <c r="U18" s="17">
        <f t="shared" si="3"/>
        <v>17</v>
      </c>
      <c r="V18" s="17">
        <f t="shared" si="3"/>
        <v>14</v>
      </c>
      <c r="W18" s="17">
        <f t="shared" si="3"/>
        <v>11</v>
      </c>
      <c r="X18" s="17">
        <f t="shared" si="4"/>
        <v>9</v>
      </c>
      <c r="Y18" s="32">
        <f t="shared" si="4"/>
        <v>10</v>
      </c>
      <c r="Z18" s="24">
        <v>117</v>
      </c>
      <c r="AA18" s="1">
        <v>61</v>
      </c>
      <c r="AB18" s="1">
        <v>39</v>
      </c>
      <c r="AC18" s="1">
        <v>59</v>
      </c>
      <c r="AD18" s="3">
        <v>40</v>
      </c>
      <c r="AE18" s="24">
        <v>40</v>
      </c>
      <c r="AF18" s="1">
        <v>1</v>
      </c>
      <c r="AJ18" s="24"/>
      <c r="AK18" s="1">
        <v>106</v>
      </c>
      <c r="AL18" s="1">
        <v>65</v>
      </c>
      <c r="AM18" s="1">
        <v>68</v>
      </c>
      <c r="AN18" s="3">
        <v>61</v>
      </c>
      <c r="AO18" s="24"/>
      <c r="AP18" s="1">
        <v>1</v>
      </c>
      <c r="AQ18" s="1">
        <v>1</v>
      </c>
      <c r="AR18" s="1">
        <v>1</v>
      </c>
      <c r="AT18" s="17">
        <f t="shared" si="5"/>
        <v>157</v>
      </c>
      <c r="AU18" s="17">
        <f t="shared" si="5"/>
        <v>169</v>
      </c>
      <c r="AV18" s="17">
        <f t="shared" si="5"/>
        <v>105</v>
      </c>
      <c r="AW18" s="17">
        <f t="shared" si="5"/>
        <v>128</v>
      </c>
      <c r="AX18" s="18">
        <f t="shared" si="5"/>
        <v>101</v>
      </c>
      <c r="AY18" s="1">
        <v>50</v>
      </c>
      <c r="AZ18" s="3">
        <v>68</v>
      </c>
      <c r="BA18" s="1">
        <v>157</v>
      </c>
      <c r="BB18" s="3">
        <v>166</v>
      </c>
      <c r="BC18" s="24">
        <v>29</v>
      </c>
      <c r="BD18" s="1">
        <v>29</v>
      </c>
      <c r="BE18" s="1">
        <v>24</v>
      </c>
      <c r="BF18" s="1">
        <v>20</v>
      </c>
      <c r="BG18" s="2">
        <v>34</v>
      </c>
      <c r="BH18" s="24">
        <v>7</v>
      </c>
      <c r="BI18" s="1">
        <v>12</v>
      </c>
      <c r="BJ18" s="1">
        <v>10</v>
      </c>
      <c r="BK18" s="1">
        <v>9</v>
      </c>
      <c r="BL18" s="2">
        <v>12</v>
      </c>
      <c r="BM18" s="17">
        <f t="shared" si="6"/>
        <v>36</v>
      </c>
      <c r="BN18" s="17">
        <f t="shared" si="6"/>
        <v>41</v>
      </c>
      <c r="BO18" s="17">
        <f t="shared" si="6"/>
        <v>34</v>
      </c>
      <c r="BP18" s="17">
        <f t="shared" si="6"/>
        <v>29</v>
      </c>
      <c r="BQ18" s="19">
        <f t="shared" si="6"/>
        <v>46</v>
      </c>
      <c r="BR18" s="24">
        <v>10</v>
      </c>
      <c r="BS18" s="1">
        <v>9</v>
      </c>
      <c r="BT18" s="1">
        <v>5</v>
      </c>
      <c r="BU18" s="1">
        <v>6</v>
      </c>
      <c r="BV18" s="2">
        <v>6</v>
      </c>
      <c r="BW18" s="24">
        <v>10</v>
      </c>
      <c r="BX18" s="1">
        <v>2</v>
      </c>
      <c r="BY18" s="1">
        <v>1</v>
      </c>
      <c r="CB18" s="17">
        <f t="shared" si="7"/>
        <v>20</v>
      </c>
      <c r="CC18" s="17">
        <f t="shared" si="7"/>
        <v>11</v>
      </c>
      <c r="CD18" s="17">
        <f t="shared" si="7"/>
        <v>6</v>
      </c>
      <c r="CE18" s="17">
        <f t="shared" si="7"/>
        <v>6</v>
      </c>
      <c r="CF18" s="19">
        <f t="shared" si="7"/>
        <v>6</v>
      </c>
      <c r="CG18" s="17">
        <f t="shared" si="8"/>
        <v>213</v>
      </c>
      <c r="CH18" s="17">
        <f t="shared" si="8"/>
        <v>221</v>
      </c>
      <c r="CI18" s="17">
        <f t="shared" si="8"/>
        <v>145</v>
      </c>
      <c r="CJ18" s="17">
        <f t="shared" si="8"/>
        <v>163</v>
      </c>
      <c r="CK18" s="67">
        <f t="shared" si="8"/>
        <v>153</v>
      </c>
      <c r="CL18" s="76"/>
    </row>
    <row r="19" spans="1:97" ht="28" x14ac:dyDescent="0.15">
      <c r="A19" s="81" t="s">
        <v>103</v>
      </c>
      <c r="B19" s="1" t="s">
        <v>6</v>
      </c>
      <c r="C19" s="1">
        <v>1</v>
      </c>
      <c r="D19" s="1">
        <v>35</v>
      </c>
      <c r="E19" s="1">
        <v>30</v>
      </c>
      <c r="F19" s="1">
        <v>35</v>
      </c>
      <c r="G19" s="3">
        <v>50</v>
      </c>
      <c r="H19" s="1" t="s">
        <v>6</v>
      </c>
      <c r="J19" s="1">
        <v>1</v>
      </c>
      <c r="K19" s="24">
        <v>2</v>
      </c>
      <c r="L19" s="1">
        <v>3</v>
      </c>
      <c r="M19" s="1">
        <v>3</v>
      </c>
      <c r="N19" s="1">
        <v>3</v>
      </c>
      <c r="O19" s="33"/>
      <c r="P19" s="20">
        <v>1</v>
      </c>
      <c r="T19" s="33"/>
      <c r="U19" s="17">
        <f t="shared" si="3"/>
        <v>3</v>
      </c>
      <c r="V19" s="17">
        <f t="shared" si="3"/>
        <v>3</v>
      </c>
      <c r="W19" s="17">
        <f t="shared" si="3"/>
        <v>3</v>
      </c>
      <c r="X19" s="17">
        <f t="shared" si="4"/>
        <v>3</v>
      </c>
      <c r="Y19" s="32">
        <f t="shared" si="4"/>
        <v>0</v>
      </c>
      <c r="Z19" s="24">
        <v>10</v>
      </c>
      <c r="AA19" s="1">
        <v>6</v>
      </c>
      <c r="AB19" s="1">
        <v>3</v>
      </c>
      <c r="AC19" s="1">
        <v>6</v>
      </c>
      <c r="AE19" s="24"/>
      <c r="AJ19" s="24">
        <v>8</v>
      </c>
      <c r="AK19" s="1">
        <v>6</v>
      </c>
      <c r="AL19" s="1">
        <v>7</v>
      </c>
      <c r="AM19" s="1">
        <v>6</v>
      </c>
      <c r="AO19" s="24"/>
      <c r="AT19" s="17">
        <f t="shared" si="5"/>
        <v>18</v>
      </c>
      <c r="AU19" s="17">
        <f t="shared" si="5"/>
        <v>12</v>
      </c>
      <c r="AV19" s="17">
        <f t="shared" si="5"/>
        <v>10</v>
      </c>
      <c r="AW19" s="17">
        <f t="shared" si="5"/>
        <v>12</v>
      </c>
      <c r="AX19" s="18">
        <f t="shared" si="5"/>
        <v>0</v>
      </c>
      <c r="AY19" s="1">
        <v>5</v>
      </c>
      <c r="AZ19" s="86"/>
      <c r="BC19" s="24"/>
      <c r="BH19" s="24"/>
      <c r="BM19" s="17">
        <f t="shared" si="6"/>
        <v>0</v>
      </c>
      <c r="BN19" s="17">
        <f t="shared" si="6"/>
        <v>0</v>
      </c>
      <c r="BO19" s="17">
        <f t="shared" si="6"/>
        <v>0</v>
      </c>
      <c r="BP19" s="17">
        <f t="shared" si="6"/>
        <v>0</v>
      </c>
      <c r="BQ19" s="19">
        <f t="shared" si="6"/>
        <v>0</v>
      </c>
      <c r="BR19" s="24"/>
      <c r="BS19" s="1">
        <v>2</v>
      </c>
      <c r="BT19" s="1">
        <v>4</v>
      </c>
      <c r="BU19" s="1">
        <v>4</v>
      </c>
      <c r="BV19" s="58"/>
      <c r="CB19" s="17">
        <f t="shared" si="7"/>
        <v>0</v>
      </c>
      <c r="CC19" s="17">
        <f t="shared" si="7"/>
        <v>2</v>
      </c>
      <c r="CD19" s="17">
        <f t="shared" si="7"/>
        <v>4</v>
      </c>
      <c r="CE19" s="17">
        <f t="shared" si="7"/>
        <v>4</v>
      </c>
      <c r="CF19" s="19">
        <f t="shared" si="7"/>
        <v>0</v>
      </c>
      <c r="CG19" s="17">
        <f t="shared" si="8"/>
        <v>18</v>
      </c>
      <c r="CH19" s="17">
        <f t="shared" si="8"/>
        <v>14</v>
      </c>
      <c r="CI19" s="17">
        <f t="shared" si="8"/>
        <v>14</v>
      </c>
      <c r="CJ19" s="17">
        <f t="shared" si="8"/>
        <v>16</v>
      </c>
      <c r="CK19" s="67">
        <f t="shared" si="8"/>
        <v>0</v>
      </c>
      <c r="CL19" s="76"/>
    </row>
    <row r="20" spans="1:97" ht="15" thickBot="1" x14ac:dyDescent="0.2">
      <c r="A20" s="25" t="s">
        <v>104</v>
      </c>
      <c r="B20" s="1" t="s">
        <v>6</v>
      </c>
      <c r="C20" s="1" t="s">
        <v>6</v>
      </c>
      <c r="D20" s="1">
        <v>0</v>
      </c>
      <c r="E20" s="1">
        <v>5</v>
      </c>
      <c r="F20" s="1">
        <v>5</v>
      </c>
      <c r="G20" s="3">
        <v>5</v>
      </c>
      <c r="H20" s="1">
        <v>1</v>
      </c>
      <c r="I20" s="1">
        <v>1</v>
      </c>
      <c r="J20" s="1">
        <v>1</v>
      </c>
      <c r="K20" s="24">
        <v>1</v>
      </c>
      <c r="L20" s="1">
        <v>1</v>
      </c>
      <c r="M20" s="1">
        <v>1</v>
      </c>
      <c r="N20" s="1">
        <v>1</v>
      </c>
      <c r="O20" s="33">
        <v>1</v>
      </c>
      <c r="P20" s="20">
        <v>3</v>
      </c>
      <c r="Q20" s="1">
        <v>4</v>
      </c>
      <c r="R20" s="1">
        <v>3</v>
      </c>
      <c r="S20" s="1">
        <v>3</v>
      </c>
      <c r="T20" s="33">
        <v>3</v>
      </c>
      <c r="U20" s="17">
        <f t="shared" ref="U20:Y21" si="9">K20+P20</f>
        <v>4</v>
      </c>
      <c r="V20" s="17">
        <f t="shared" si="9"/>
        <v>5</v>
      </c>
      <c r="W20" s="17">
        <f t="shared" si="9"/>
        <v>4</v>
      </c>
      <c r="X20" s="17">
        <f t="shared" si="9"/>
        <v>4</v>
      </c>
      <c r="Y20" s="32">
        <f t="shared" si="9"/>
        <v>4</v>
      </c>
      <c r="Z20" s="24"/>
      <c r="AE20" s="24"/>
      <c r="AJ20" s="24">
        <v>8</v>
      </c>
      <c r="AK20" s="1">
        <v>36</v>
      </c>
      <c r="AL20" s="1">
        <v>23</v>
      </c>
      <c r="AO20" s="24"/>
      <c r="AT20" s="17">
        <f t="shared" ref="AT20:AX21" si="10">Z20+AE20+AJ20+AO20</f>
        <v>8</v>
      </c>
      <c r="AU20" s="17">
        <f t="shared" si="10"/>
        <v>36</v>
      </c>
      <c r="AV20" s="17">
        <f t="shared" si="10"/>
        <v>23</v>
      </c>
      <c r="AW20" s="17">
        <f t="shared" si="10"/>
        <v>0</v>
      </c>
      <c r="AX20" s="18">
        <f t="shared" si="10"/>
        <v>0</v>
      </c>
      <c r="AY20" s="1">
        <v>15</v>
      </c>
      <c r="AZ20" s="3">
        <v>103</v>
      </c>
      <c r="BA20" s="1">
        <v>8</v>
      </c>
      <c r="BB20" s="3">
        <v>15</v>
      </c>
      <c r="BC20" s="24"/>
      <c r="BF20" s="1">
        <v>8</v>
      </c>
      <c r="BG20" s="2">
        <v>13</v>
      </c>
      <c r="BH20" s="24"/>
      <c r="BM20" s="17">
        <f t="shared" ref="BM20:BQ21" si="11">BC20+BH20</f>
        <v>0</v>
      </c>
      <c r="BN20" s="17">
        <f t="shared" si="11"/>
        <v>0</v>
      </c>
      <c r="BO20" s="17">
        <f t="shared" si="11"/>
        <v>0</v>
      </c>
      <c r="BP20" s="17">
        <f t="shared" si="11"/>
        <v>8</v>
      </c>
      <c r="BQ20" s="19">
        <f t="shared" si="11"/>
        <v>13</v>
      </c>
      <c r="BR20" s="24"/>
      <c r="BV20" s="2">
        <v>3</v>
      </c>
      <c r="CB20" s="17">
        <f t="shared" ref="CB20:CF21" si="12">BR20+BW20</f>
        <v>0</v>
      </c>
      <c r="CC20" s="17">
        <f t="shared" si="12"/>
        <v>0</v>
      </c>
      <c r="CD20" s="17">
        <f t="shared" si="12"/>
        <v>0</v>
      </c>
      <c r="CE20" s="17">
        <f t="shared" si="12"/>
        <v>0</v>
      </c>
      <c r="CF20" s="19">
        <f t="shared" si="12"/>
        <v>3</v>
      </c>
      <c r="CG20" s="17">
        <f t="shared" ref="CG20:CK21" si="13">AT20+BM20+CB20</f>
        <v>8</v>
      </c>
      <c r="CH20" s="17">
        <f t="shared" si="13"/>
        <v>36</v>
      </c>
      <c r="CI20" s="17">
        <f t="shared" si="13"/>
        <v>23</v>
      </c>
      <c r="CJ20" s="17">
        <f t="shared" si="13"/>
        <v>8</v>
      </c>
      <c r="CK20" s="67">
        <f t="shared" si="13"/>
        <v>16</v>
      </c>
      <c r="CL20" s="80" t="s">
        <v>155</v>
      </c>
      <c r="CM20" s="71"/>
      <c r="CN20" s="59"/>
      <c r="CO20" s="59"/>
      <c r="CP20" s="59"/>
      <c r="CQ20" s="59"/>
      <c r="CR20" s="59"/>
      <c r="CS20" s="60"/>
    </row>
    <row r="21" spans="1:97" s="51" customFormat="1" ht="14" x14ac:dyDescent="0.15">
      <c r="A21" s="90" t="s">
        <v>105</v>
      </c>
      <c r="B21" s="51" t="s">
        <v>6</v>
      </c>
      <c r="C21" s="51" t="s">
        <v>6</v>
      </c>
      <c r="D21" s="51">
        <v>25</v>
      </c>
      <c r="E21" s="51">
        <v>30</v>
      </c>
      <c r="F21" s="51">
        <v>30</v>
      </c>
      <c r="G21" s="52">
        <v>30</v>
      </c>
      <c r="H21" s="51" t="s">
        <v>6</v>
      </c>
      <c r="J21" s="51">
        <v>1</v>
      </c>
      <c r="K21" s="91">
        <v>4</v>
      </c>
      <c r="L21" s="51">
        <v>5</v>
      </c>
      <c r="M21" s="51">
        <v>6</v>
      </c>
      <c r="N21" s="51">
        <v>6</v>
      </c>
      <c r="O21" s="88"/>
      <c r="P21" s="87">
        <v>3</v>
      </c>
      <c r="Q21" s="51">
        <v>2</v>
      </c>
      <c r="R21" s="51">
        <v>3</v>
      </c>
      <c r="S21" s="51">
        <v>3</v>
      </c>
      <c r="T21" s="88"/>
      <c r="U21" s="17">
        <f t="shared" si="9"/>
        <v>7</v>
      </c>
      <c r="V21" s="17">
        <f t="shared" si="9"/>
        <v>7</v>
      </c>
      <c r="W21" s="17">
        <f t="shared" si="9"/>
        <v>9</v>
      </c>
      <c r="X21" s="17">
        <f t="shared" si="9"/>
        <v>9</v>
      </c>
      <c r="Y21" s="32">
        <f t="shared" si="9"/>
        <v>0</v>
      </c>
      <c r="Z21" s="91"/>
      <c r="AD21" s="52"/>
      <c r="AE21" s="91"/>
      <c r="AI21" s="52"/>
      <c r="AJ21" s="91">
        <v>49</v>
      </c>
      <c r="AK21" s="51">
        <v>59</v>
      </c>
      <c r="AL21" s="51">
        <v>62</v>
      </c>
      <c r="AM21" s="51">
        <v>60</v>
      </c>
      <c r="AN21" s="52"/>
      <c r="AO21" s="91"/>
      <c r="AS21" s="52"/>
      <c r="AT21" s="17">
        <f t="shared" si="10"/>
        <v>49</v>
      </c>
      <c r="AU21" s="17">
        <f t="shared" si="10"/>
        <v>59</v>
      </c>
      <c r="AV21" s="17">
        <f t="shared" si="10"/>
        <v>62</v>
      </c>
      <c r="AW21" s="17">
        <f t="shared" si="10"/>
        <v>60</v>
      </c>
      <c r="AX21" s="18">
        <f t="shared" si="10"/>
        <v>0</v>
      </c>
      <c r="AY21" s="51">
        <v>20</v>
      </c>
      <c r="AZ21" s="92"/>
      <c r="BB21" s="52"/>
      <c r="BC21" s="91">
        <v>36</v>
      </c>
      <c r="BD21" s="51">
        <v>32</v>
      </c>
      <c r="BE21" s="51">
        <v>49</v>
      </c>
      <c r="BF21" s="51">
        <v>19</v>
      </c>
      <c r="BG21" s="53"/>
      <c r="BH21" s="91"/>
      <c r="BL21" s="53"/>
      <c r="BM21" s="17">
        <f t="shared" si="11"/>
        <v>36</v>
      </c>
      <c r="BN21" s="17">
        <f t="shared" si="11"/>
        <v>32</v>
      </c>
      <c r="BO21" s="17">
        <f t="shared" si="11"/>
        <v>49</v>
      </c>
      <c r="BP21" s="17">
        <f t="shared" si="11"/>
        <v>19</v>
      </c>
      <c r="BQ21" s="19">
        <f t="shared" si="11"/>
        <v>0</v>
      </c>
      <c r="BR21" s="91">
        <v>2</v>
      </c>
      <c r="BS21" s="51">
        <v>2</v>
      </c>
      <c r="BT21" s="51">
        <v>3</v>
      </c>
      <c r="BU21" s="51">
        <v>3</v>
      </c>
      <c r="BV21" s="93"/>
      <c r="BY21" s="51">
        <v>1</v>
      </c>
      <c r="BZ21" s="51">
        <v>1</v>
      </c>
      <c r="CA21" s="53"/>
      <c r="CB21" s="17">
        <f t="shared" si="12"/>
        <v>2</v>
      </c>
      <c r="CC21" s="17">
        <f t="shared" si="12"/>
        <v>2</v>
      </c>
      <c r="CD21" s="17">
        <f t="shared" si="12"/>
        <v>4</v>
      </c>
      <c r="CE21" s="17">
        <f t="shared" si="12"/>
        <v>4</v>
      </c>
      <c r="CF21" s="19">
        <f t="shared" si="12"/>
        <v>0</v>
      </c>
      <c r="CG21" s="17">
        <f t="shared" si="13"/>
        <v>87</v>
      </c>
      <c r="CH21" s="17">
        <f t="shared" si="13"/>
        <v>93</v>
      </c>
      <c r="CI21" s="17">
        <f t="shared" si="13"/>
        <v>115</v>
      </c>
      <c r="CJ21" s="17">
        <f t="shared" si="13"/>
        <v>83</v>
      </c>
      <c r="CK21" s="67">
        <f t="shared" si="13"/>
        <v>0</v>
      </c>
      <c r="CL21" s="89"/>
    </row>
    <row r="22" spans="1:97" x14ac:dyDescent="0.15">
      <c r="G22" s="1"/>
      <c r="K22" s="24"/>
      <c r="P22" s="20"/>
      <c r="Z22" s="24"/>
      <c r="AD22" s="1"/>
      <c r="AE22" s="24"/>
      <c r="AI22" s="1"/>
      <c r="AJ22" s="24"/>
      <c r="AN22" s="1"/>
      <c r="AO22" s="24"/>
      <c r="AS22" s="1"/>
      <c r="AZ22" s="1"/>
      <c r="BB22" s="1"/>
      <c r="BC22" s="24"/>
      <c r="BG22" s="1"/>
      <c r="BH22" s="24"/>
      <c r="BL22" s="1"/>
      <c r="BQ22" s="17"/>
      <c r="BR22" s="24"/>
      <c r="BV22" s="1"/>
      <c r="CA22" s="1"/>
      <c r="CF22" s="17"/>
      <c r="CL22" s="76"/>
    </row>
    <row r="23" spans="1:97" x14ac:dyDescent="0.15">
      <c r="G23" s="1"/>
      <c r="AD23" s="1"/>
      <c r="AI23" s="1"/>
      <c r="AN23" s="1"/>
      <c r="AS23" s="1"/>
      <c r="AZ23" s="1"/>
      <c r="BB23" s="1"/>
      <c r="BG23" s="1"/>
      <c r="BL23" s="1"/>
      <c r="BQ23" s="17"/>
      <c r="BV23" s="1"/>
      <c r="CA23" s="1"/>
      <c r="CF23" s="17"/>
    </row>
    <row r="24" spans="1:97" x14ac:dyDescent="0.15">
      <c r="G24" s="1"/>
      <c r="AD24" s="1"/>
      <c r="AI24" s="1"/>
      <c r="AN24" s="1"/>
      <c r="AS24" s="1"/>
      <c r="AZ24" s="1"/>
      <c r="BB24" s="1"/>
      <c r="BG24" s="1"/>
      <c r="BL24" s="1"/>
      <c r="BQ24" s="17"/>
      <c r="BV24" s="1"/>
      <c r="CA24" s="1"/>
      <c r="CF24" s="17"/>
    </row>
    <row r="25" spans="1:97" ht="14" x14ac:dyDescent="0.15">
      <c r="A25" s="25" t="s">
        <v>183</v>
      </c>
      <c r="G25" s="1"/>
      <c r="AD25" s="1"/>
      <c r="AI25" s="1"/>
      <c r="AN25" s="1"/>
      <c r="AS25" s="1"/>
      <c r="AZ25" s="1"/>
      <c r="BB25" s="1"/>
      <c r="BG25" s="1"/>
      <c r="BL25" s="1"/>
      <c r="BQ25" s="17"/>
      <c r="BV25" s="1"/>
      <c r="CA25" s="1"/>
      <c r="CF25" s="17"/>
    </row>
    <row r="26" spans="1:97" ht="14" x14ac:dyDescent="0.15">
      <c r="A26" s="81" t="s">
        <v>185</v>
      </c>
      <c r="G26" s="1"/>
      <c r="AD26" s="1"/>
      <c r="AI26" s="1"/>
      <c r="AN26" s="1"/>
      <c r="AS26" s="1"/>
      <c r="AZ26" s="1"/>
      <c r="BB26" s="1"/>
      <c r="BG26" s="1"/>
      <c r="BL26" s="1"/>
      <c r="BQ26" s="17"/>
      <c r="BV26" s="1"/>
      <c r="CA26" s="1"/>
      <c r="CF26" s="17"/>
    </row>
    <row r="27" spans="1:97" ht="14" x14ac:dyDescent="0.15">
      <c r="A27" s="83" t="s">
        <v>184</v>
      </c>
      <c r="G27" s="1"/>
      <c r="AD27" s="1"/>
      <c r="AI27" s="1"/>
      <c r="AN27" s="1"/>
      <c r="AS27" s="1"/>
      <c r="AZ27" s="1"/>
      <c r="BB27" s="1"/>
      <c r="BG27" s="1"/>
      <c r="BL27" s="1"/>
      <c r="BQ27" s="17"/>
      <c r="BV27" s="1"/>
      <c r="CA27" s="1"/>
      <c r="CF27" s="17"/>
    </row>
    <row r="28" spans="1:97" x14ac:dyDescent="0.15">
      <c r="G28" s="1"/>
      <c r="AD28" s="1"/>
      <c r="AI28" s="1"/>
      <c r="AN28" s="1"/>
      <c r="AS28" s="1"/>
      <c r="AZ28" s="1"/>
      <c r="BB28" s="1"/>
      <c r="BG28" s="1"/>
      <c r="BL28" s="1"/>
      <c r="BQ28" s="17"/>
      <c r="BV28" s="1"/>
      <c r="CA28" s="1"/>
      <c r="CF28" s="17"/>
    </row>
    <row r="29" spans="1:97" x14ac:dyDescent="0.15">
      <c r="G29" s="1"/>
      <c r="AD29" s="1"/>
      <c r="AI29" s="1"/>
      <c r="AN29" s="1"/>
      <c r="AS29" s="1"/>
      <c r="AZ29" s="1"/>
      <c r="BB29" s="1"/>
      <c r="BG29" s="1"/>
      <c r="BL29" s="1"/>
      <c r="BQ29" s="17"/>
      <c r="BV29" s="1"/>
      <c r="CA29" s="1"/>
      <c r="CF29" s="17"/>
    </row>
    <row r="30" spans="1:97" x14ac:dyDescent="0.15">
      <c r="G30" s="1"/>
      <c r="AD30" s="1"/>
      <c r="AI30" s="1"/>
      <c r="AN30" s="1"/>
      <c r="AS30" s="1"/>
      <c r="AZ30" s="1"/>
      <c r="BB30" s="1"/>
      <c r="BG30" s="1"/>
      <c r="BL30" s="1"/>
      <c r="BQ30" s="17"/>
      <c r="BV30" s="1"/>
      <c r="CA30" s="1"/>
      <c r="CF30" s="17"/>
    </row>
    <row r="31" spans="1:97" x14ac:dyDescent="0.15">
      <c r="G31" s="1"/>
      <c r="AD31" s="1"/>
      <c r="AI31" s="1"/>
      <c r="AN31" s="1"/>
      <c r="AS31" s="1"/>
      <c r="AZ31" s="1"/>
      <c r="BB31" s="1"/>
      <c r="BG31" s="1"/>
      <c r="BL31" s="1"/>
      <c r="BQ31" s="17"/>
      <c r="BV31" s="1"/>
      <c r="CA31" s="1"/>
      <c r="CF31" s="17"/>
    </row>
    <row r="32" spans="1:97" x14ac:dyDescent="0.15">
      <c r="G32" s="1"/>
      <c r="AD32" s="1"/>
      <c r="AI32" s="1"/>
      <c r="AN32" s="1"/>
      <c r="AS32" s="1"/>
      <c r="AZ32" s="1"/>
      <c r="BB32" s="1"/>
      <c r="BG32" s="1"/>
      <c r="BL32" s="1"/>
      <c r="BQ32" s="17"/>
      <c r="BV32" s="1"/>
      <c r="CA32" s="1"/>
      <c r="CF32" s="17"/>
    </row>
    <row r="33" spans="1:237" x14ac:dyDescent="0.15">
      <c r="G33" s="1"/>
      <c r="AD33" s="1"/>
      <c r="AI33" s="1"/>
      <c r="AN33" s="1"/>
      <c r="AS33" s="1"/>
      <c r="AZ33" s="1"/>
      <c r="BB33" s="1"/>
      <c r="BG33" s="1"/>
      <c r="BL33" s="1"/>
      <c r="BQ33" s="17"/>
      <c r="BV33" s="1"/>
      <c r="CA33" s="1"/>
      <c r="CF33" s="17"/>
    </row>
    <row r="34" spans="1:237" x14ac:dyDescent="0.15">
      <c r="G34" s="1"/>
      <c r="AD34" s="1"/>
      <c r="AI34" s="1"/>
      <c r="AN34" s="1"/>
      <c r="AS34" s="1"/>
      <c r="AZ34" s="1"/>
      <c r="BB34" s="1"/>
      <c r="BG34" s="1"/>
      <c r="BL34" s="1"/>
      <c r="BQ34" s="17"/>
      <c r="BV34" s="1"/>
      <c r="CA34" s="1"/>
      <c r="CF34" s="17"/>
    </row>
    <row r="35" spans="1:237" x14ac:dyDescent="0.15">
      <c r="G35" s="1"/>
      <c r="AD35" s="1"/>
      <c r="AI35" s="1"/>
      <c r="AN35" s="1"/>
      <c r="AS35" s="1"/>
      <c r="AZ35" s="1"/>
      <c r="BB35" s="1"/>
      <c r="BG35" s="1"/>
      <c r="BL35" s="1"/>
      <c r="BQ35" s="17"/>
      <c r="BV35" s="1"/>
      <c r="CA35" s="1"/>
      <c r="CF35" s="17"/>
    </row>
    <row r="36" spans="1:237" x14ac:dyDescent="0.15">
      <c r="G36" s="1"/>
      <c r="AD36" s="1"/>
      <c r="AI36" s="1"/>
      <c r="AN36" s="1"/>
      <c r="AS36" s="1"/>
      <c r="AZ36" s="1"/>
      <c r="BB36" s="1"/>
      <c r="BG36" s="1"/>
      <c r="BL36" s="1"/>
      <c r="BQ36" s="17"/>
      <c r="BV36" s="1"/>
      <c r="CA36" s="1"/>
      <c r="CF36" s="17"/>
    </row>
    <row r="37" spans="1:237" s="17" customFormat="1" x14ac:dyDescent="0.15">
      <c r="A37" s="1"/>
      <c r="B37" s="1"/>
      <c r="C37" s="1"/>
      <c r="D37" s="1"/>
      <c r="E37" s="1"/>
      <c r="F37" s="1"/>
      <c r="G37" s="1"/>
      <c r="H37" s="1"/>
      <c r="I37" s="1"/>
      <c r="J37" s="1"/>
      <c r="K37" s="1"/>
      <c r="L37" s="1"/>
      <c r="M37" s="1"/>
      <c r="N37" s="1"/>
      <c r="O37" s="142"/>
      <c r="P37" s="1"/>
      <c r="Q37" s="1"/>
      <c r="R37" s="1"/>
      <c r="S37" s="1"/>
      <c r="T37" s="142"/>
      <c r="Y37" s="144"/>
      <c r="AA37" s="1"/>
      <c r="AB37" s="1"/>
      <c r="AC37" s="1"/>
      <c r="AD37" s="1"/>
      <c r="AE37" s="1"/>
      <c r="AF37" s="1"/>
      <c r="AG37" s="1"/>
      <c r="AH37" s="1"/>
      <c r="AI37" s="1"/>
      <c r="AJ37" s="1"/>
      <c r="AK37" s="1"/>
      <c r="AL37" s="1"/>
      <c r="AM37" s="1"/>
      <c r="AN37" s="1"/>
      <c r="AO37" s="1"/>
      <c r="AP37" s="1"/>
      <c r="AQ37" s="1"/>
      <c r="AR37" s="1"/>
      <c r="AS37" s="1"/>
      <c r="AX37" s="144"/>
      <c r="AY37" s="1"/>
      <c r="AZ37" s="1"/>
      <c r="BA37" s="1"/>
      <c r="BB37" s="1"/>
      <c r="BC37" s="1"/>
      <c r="BD37" s="1"/>
      <c r="BE37" s="1"/>
      <c r="BF37" s="1"/>
      <c r="BG37" s="1"/>
      <c r="BH37" s="1"/>
      <c r="BI37" s="1"/>
      <c r="BJ37" s="1"/>
      <c r="BK37" s="1"/>
      <c r="BL37" s="1"/>
      <c r="BS37" s="1"/>
      <c r="BT37" s="1"/>
      <c r="BU37" s="1"/>
      <c r="BV37" s="1"/>
      <c r="BW37" s="1"/>
      <c r="BX37" s="1"/>
      <c r="BY37" s="1"/>
      <c r="BZ37" s="1"/>
      <c r="CA37" s="1"/>
      <c r="CK37" s="151"/>
      <c r="CL37" s="77"/>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row>
    <row r="38" spans="1:237" s="17" customFormat="1" x14ac:dyDescent="0.15">
      <c r="A38" s="1"/>
      <c r="B38" s="1"/>
      <c r="C38" s="1"/>
      <c r="D38" s="1"/>
      <c r="E38" s="1"/>
      <c r="F38" s="1"/>
      <c r="G38" s="1"/>
      <c r="H38" s="1"/>
      <c r="I38" s="1"/>
      <c r="J38" s="1"/>
      <c r="K38" s="1"/>
      <c r="L38" s="1"/>
      <c r="M38" s="1"/>
      <c r="N38" s="1"/>
      <c r="O38" s="142"/>
      <c r="P38" s="1"/>
      <c r="Q38" s="1"/>
      <c r="R38" s="1"/>
      <c r="S38" s="1"/>
      <c r="T38" s="142"/>
      <c r="Y38" s="144"/>
      <c r="AA38" s="1"/>
      <c r="AB38" s="1"/>
      <c r="AC38" s="1"/>
      <c r="AD38" s="1"/>
      <c r="AE38" s="1"/>
      <c r="AF38" s="1"/>
      <c r="AG38" s="1"/>
      <c r="AH38" s="1"/>
      <c r="AI38" s="1"/>
      <c r="AJ38" s="1"/>
      <c r="AK38" s="1"/>
      <c r="AL38" s="1"/>
      <c r="AM38" s="1"/>
      <c r="AN38" s="1"/>
      <c r="AO38" s="1"/>
      <c r="AP38" s="1"/>
      <c r="AQ38" s="1"/>
      <c r="AR38" s="1"/>
      <c r="AS38" s="1"/>
      <c r="AX38" s="144"/>
      <c r="AY38" s="1"/>
      <c r="AZ38" s="1"/>
      <c r="BA38" s="1"/>
      <c r="BB38" s="1"/>
      <c r="BC38" s="1"/>
      <c r="BD38" s="1"/>
      <c r="BE38" s="1"/>
      <c r="BF38" s="1"/>
      <c r="BG38" s="1"/>
      <c r="BH38" s="1"/>
      <c r="BI38" s="1"/>
      <c r="BJ38" s="1"/>
      <c r="BK38" s="1"/>
      <c r="BL38" s="1"/>
      <c r="BS38" s="1"/>
      <c r="BT38" s="1"/>
      <c r="BU38" s="1"/>
      <c r="BV38" s="1"/>
      <c r="BW38" s="1"/>
      <c r="BX38" s="1"/>
      <c r="BY38" s="1"/>
      <c r="BZ38" s="1"/>
      <c r="CA38" s="1"/>
      <c r="CK38" s="151"/>
      <c r="CL38" s="77"/>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row>
    <row r="39" spans="1:237" s="17" customFormat="1" x14ac:dyDescent="0.15">
      <c r="A39" s="1"/>
      <c r="B39" s="1"/>
      <c r="C39" s="1"/>
      <c r="D39" s="1"/>
      <c r="E39" s="1"/>
      <c r="F39" s="1"/>
      <c r="G39" s="1"/>
      <c r="H39" s="1"/>
      <c r="I39" s="1"/>
      <c r="J39" s="1"/>
      <c r="K39" s="1"/>
      <c r="L39" s="1"/>
      <c r="M39" s="1"/>
      <c r="N39" s="1"/>
      <c r="O39" s="142"/>
      <c r="P39" s="1"/>
      <c r="Q39" s="1"/>
      <c r="R39" s="1"/>
      <c r="S39" s="1"/>
      <c r="T39" s="142"/>
      <c r="Y39" s="144"/>
      <c r="AA39" s="1"/>
      <c r="AB39" s="1"/>
      <c r="AC39" s="1"/>
      <c r="AD39" s="1"/>
      <c r="AE39" s="1"/>
      <c r="AF39" s="1"/>
      <c r="AG39" s="1"/>
      <c r="AH39" s="1"/>
      <c r="AI39" s="1"/>
      <c r="AJ39" s="1"/>
      <c r="AK39" s="1"/>
      <c r="AL39" s="1"/>
      <c r="AM39" s="1"/>
      <c r="AN39" s="1"/>
      <c r="AO39" s="1"/>
      <c r="AP39" s="1"/>
      <c r="AQ39" s="1"/>
      <c r="AR39" s="1"/>
      <c r="AS39" s="1"/>
      <c r="AX39" s="144"/>
      <c r="AY39" s="1"/>
      <c r="AZ39" s="1"/>
      <c r="BA39" s="1"/>
      <c r="BB39" s="1"/>
      <c r="BC39" s="1"/>
      <c r="BD39" s="1"/>
      <c r="BE39" s="1"/>
      <c r="BF39" s="1"/>
      <c r="BG39" s="1"/>
      <c r="BH39" s="1"/>
      <c r="BI39" s="1"/>
      <c r="BJ39" s="1"/>
      <c r="BK39" s="1"/>
      <c r="BL39" s="1"/>
      <c r="BS39" s="1"/>
      <c r="BT39" s="1"/>
      <c r="BU39" s="1"/>
      <c r="BV39" s="1"/>
      <c r="BW39" s="1"/>
      <c r="BX39" s="1"/>
      <c r="BY39" s="1"/>
      <c r="BZ39" s="1"/>
      <c r="CA39" s="1"/>
      <c r="CK39" s="151"/>
      <c r="CL39" s="77"/>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row>
    <row r="40" spans="1:237" s="17" customFormat="1" x14ac:dyDescent="0.15">
      <c r="A40" s="1"/>
      <c r="B40" s="1"/>
      <c r="C40" s="1"/>
      <c r="D40" s="1"/>
      <c r="E40" s="1"/>
      <c r="F40" s="1"/>
      <c r="G40" s="1"/>
      <c r="H40" s="1"/>
      <c r="I40" s="1"/>
      <c r="J40" s="1"/>
      <c r="K40" s="1"/>
      <c r="L40" s="1"/>
      <c r="M40" s="1"/>
      <c r="N40" s="1"/>
      <c r="O40" s="142"/>
      <c r="P40" s="1"/>
      <c r="Q40" s="1"/>
      <c r="R40" s="1"/>
      <c r="S40" s="1"/>
      <c r="T40" s="142"/>
      <c r="Y40" s="144"/>
      <c r="AA40" s="1"/>
      <c r="AB40" s="1"/>
      <c r="AC40" s="1"/>
      <c r="AD40" s="1"/>
      <c r="AE40" s="1"/>
      <c r="AF40" s="1"/>
      <c r="AG40" s="1"/>
      <c r="AH40" s="1"/>
      <c r="AI40" s="1"/>
      <c r="AJ40" s="1"/>
      <c r="AK40" s="1"/>
      <c r="AL40" s="1"/>
      <c r="AM40" s="1"/>
      <c r="AN40" s="1"/>
      <c r="AO40" s="1"/>
      <c r="AP40" s="1"/>
      <c r="AQ40" s="1"/>
      <c r="AR40" s="1"/>
      <c r="AS40" s="1"/>
      <c r="AX40" s="144"/>
      <c r="AY40" s="1"/>
      <c r="AZ40" s="1"/>
      <c r="BA40" s="1"/>
      <c r="BB40" s="1"/>
      <c r="BC40" s="1"/>
      <c r="BD40" s="1"/>
      <c r="BE40" s="1"/>
      <c r="BF40" s="1"/>
      <c r="BG40" s="1"/>
      <c r="BH40" s="1"/>
      <c r="BI40" s="1"/>
      <c r="BJ40" s="1"/>
      <c r="BK40" s="1"/>
      <c r="BL40" s="1"/>
      <c r="BS40" s="1"/>
      <c r="BT40" s="1"/>
      <c r="BU40" s="1"/>
      <c r="BV40" s="1"/>
      <c r="BW40" s="1"/>
      <c r="BX40" s="1"/>
      <c r="BY40" s="1"/>
      <c r="BZ40" s="1"/>
      <c r="CA40" s="1"/>
      <c r="CK40" s="151"/>
      <c r="CL40" s="77"/>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row>
    <row r="41" spans="1:237" s="17" customFormat="1" x14ac:dyDescent="0.15">
      <c r="A41" s="1"/>
      <c r="B41" s="1"/>
      <c r="C41" s="1"/>
      <c r="D41" s="1"/>
      <c r="E41" s="1"/>
      <c r="F41" s="1"/>
      <c r="G41" s="1"/>
      <c r="H41" s="1"/>
      <c r="I41" s="1"/>
      <c r="J41" s="1"/>
      <c r="K41" s="1"/>
      <c r="L41" s="1"/>
      <c r="M41" s="1"/>
      <c r="N41" s="1"/>
      <c r="O41" s="142"/>
      <c r="P41" s="1"/>
      <c r="Q41" s="1"/>
      <c r="R41" s="1"/>
      <c r="S41" s="1"/>
      <c r="T41" s="142"/>
      <c r="Y41" s="144"/>
      <c r="AA41" s="1"/>
      <c r="AB41" s="1"/>
      <c r="AC41" s="1"/>
      <c r="AD41" s="1"/>
      <c r="AE41" s="1"/>
      <c r="AF41" s="1"/>
      <c r="AG41" s="1"/>
      <c r="AH41" s="1"/>
      <c r="AI41" s="1"/>
      <c r="AJ41" s="1"/>
      <c r="AK41" s="1"/>
      <c r="AL41" s="1"/>
      <c r="AM41" s="1"/>
      <c r="AN41" s="1"/>
      <c r="AO41" s="1"/>
      <c r="AP41" s="1"/>
      <c r="AQ41" s="1"/>
      <c r="AR41" s="1"/>
      <c r="AS41" s="1"/>
      <c r="AX41" s="144"/>
      <c r="AY41" s="1"/>
      <c r="AZ41" s="1"/>
      <c r="BA41" s="1"/>
      <c r="BB41" s="1"/>
      <c r="BC41" s="1"/>
      <c r="BD41" s="1"/>
      <c r="BE41" s="1"/>
      <c r="BF41" s="1"/>
      <c r="BG41" s="1"/>
      <c r="BH41" s="1"/>
      <c r="BI41" s="1"/>
      <c r="BJ41" s="1"/>
      <c r="BK41" s="1"/>
      <c r="BL41" s="1"/>
      <c r="BS41" s="1"/>
      <c r="BT41" s="1"/>
      <c r="BU41" s="1"/>
      <c r="BV41" s="1"/>
      <c r="BW41" s="1"/>
      <c r="BX41" s="1"/>
      <c r="BY41" s="1"/>
      <c r="BZ41" s="1"/>
      <c r="CA41" s="1"/>
      <c r="CK41" s="151"/>
      <c r="CL41" s="77"/>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row>
    <row r="42" spans="1:237" s="17" customFormat="1" x14ac:dyDescent="0.15">
      <c r="A42" s="1"/>
      <c r="B42" s="1"/>
      <c r="C42" s="1"/>
      <c r="D42" s="1"/>
      <c r="E42" s="1"/>
      <c r="F42" s="1"/>
      <c r="G42" s="1"/>
      <c r="H42" s="1"/>
      <c r="I42" s="1"/>
      <c r="J42" s="1"/>
      <c r="K42" s="1"/>
      <c r="L42" s="1"/>
      <c r="M42" s="1"/>
      <c r="N42" s="1"/>
      <c r="O42" s="142"/>
      <c r="P42" s="1"/>
      <c r="Q42" s="1"/>
      <c r="R42" s="1"/>
      <c r="S42" s="1"/>
      <c r="T42" s="142"/>
      <c r="Y42" s="144"/>
      <c r="AA42" s="1"/>
      <c r="AB42" s="1"/>
      <c r="AC42" s="1"/>
      <c r="AD42" s="1"/>
      <c r="AE42" s="1"/>
      <c r="AF42" s="1"/>
      <c r="AG42" s="1"/>
      <c r="AH42" s="1"/>
      <c r="AI42" s="1"/>
      <c r="AJ42" s="1"/>
      <c r="AK42" s="1"/>
      <c r="AL42" s="1"/>
      <c r="AM42" s="1"/>
      <c r="AN42" s="1"/>
      <c r="AO42" s="1"/>
      <c r="AP42" s="1"/>
      <c r="AQ42" s="1"/>
      <c r="AR42" s="1"/>
      <c r="AS42" s="1"/>
      <c r="AX42" s="144"/>
      <c r="AY42" s="1"/>
      <c r="AZ42" s="1"/>
      <c r="BA42" s="1"/>
      <c r="BB42" s="1"/>
      <c r="BC42" s="1"/>
      <c r="BD42" s="1"/>
      <c r="BE42" s="1"/>
      <c r="BF42" s="1"/>
      <c r="BG42" s="1"/>
      <c r="BH42" s="1"/>
      <c r="BI42" s="1"/>
      <c r="BJ42" s="1"/>
      <c r="BK42" s="1"/>
      <c r="BL42" s="1"/>
      <c r="BS42" s="1"/>
      <c r="BT42" s="1"/>
      <c r="BU42" s="1"/>
      <c r="BV42" s="1"/>
      <c r="BW42" s="1"/>
      <c r="BX42" s="1"/>
      <c r="BY42" s="1"/>
      <c r="BZ42" s="1"/>
      <c r="CA42" s="1"/>
      <c r="CK42" s="151"/>
      <c r="CL42" s="77"/>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row>
    <row r="43" spans="1:237" s="17" customFormat="1" x14ac:dyDescent="0.15">
      <c r="A43" s="1"/>
      <c r="B43" s="1"/>
      <c r="C43" s="1"/>
      <c r="D43" s="1"/>
      <c r="E43" s="1"/>
      <c r="F43" s="1"/>
      <c r="G43" s="1"/>
      <c r="H43" s="1"/>
      <c r="I43" s="1"/>
      <c r="J43" s="1"/>
      <c r="K43" s="1"/>
      <c r="L43" s="1"/>
      <c r="M43" s="1"/>
      <c r="N43" s="1"/>
      <c r="O43" s="142"/>
      <c r="P43" s="1"/>
      <c r="Q43" s="1"/>
      <c r="R43" s="1"/>
      <c r="S43" s="1"/>
      <c r="T43" s="142"/>
      <c r="Y43" s="144"/>
      <c r="AA43" s="1"/>
      <c r="AB43" s="1"/>
      <c r="AC43" s="1"/>
      <c r="AD43" s="1"/>
      <c r="AE43" s="1"/>
      <c r="AF43" s="1"/>
      <c r="AG43" s="1"/>
      <c r="AH43" s="1"/>
      <c r="AI43" s="1"/>
      <c r="AJ43" s="1"/>
      <c r="AK43" s="1"/>
      <c r="AL43" s="1"/>
      <c r="AM43" s="1"/>
      <c r="AN43" s="1"/>
      <c r="AO43" s="1"/>
      <c r="AP43" s="1"/>
      <c r="AQ43" s="1"/>
      <c r="AR43" s="1"/>
      <c r="AS43" s="1"/>
      <c r="AX43" s="144"/>
      <c r="AY43" s="1"/>
      <c r="AZ43" s="1"/>
      <c r="BA43" s="1"/>
      <c r="BB43" s="1"/>
      <c r="BC43" s="1"/>
      <c r="BD43" s="1"/>
      <c r="BE43" s="1"/>
      <c r="BF43" s="1"/>
      <c r="BG43" s="1"/>
      <c r="BH43" s="1"/>
      <c r="BI43" s="1"/>
      <c r="BJ43" s="1"/>
      <c r="BK43" s="1"/>
      <c r="BL43" s="1"/>
      <c r="BS43" s="1"/>
      <c r="BT43" s="1"/>
      <c r="BU43" s="1"/>
      <c r="BV43" s="1"/>
      <c r="BW43" s="1"/>
      <c r="BX43" s="1"/>
      <c r="BY43" s="1"/>
      <c r="BZ43" s="1"/>
      <c r="CA43" s="1"/>
      <c r="CK43" s="151"/>
      <c r="CL43" s="77"/>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row>
    <row r="44" spans="1:237" s="17" customFormat="1" x14ac:dyDescent="0.15">
      <c r="A44" s="1"/>
      <c r="B44" s="1"/>
      <c r="C44" s="1"/>
      <c r="D44" s="1"/>
      <c r="E44" s="1"/>
      <c r="F44" s="1"/>
      <c r="G44" s="1"/>
      <c r="H44" s="1"/>
      <c r="I44" s="1"/>
      <c r="J44" s="1"/>
      <c r="K44" s="1"/>
      <c r="L44" s="1"/>
      <c r="M44" s="1"/>
      <c r="N44" s="1"/>
      <c r="O44" s="142"/>
      <c r="P44" s="1"/>
      <c r="Q44" s="1"/>
      <c r="R44" s="1"/>
      <c r="S44" s="1"/>
      <c r="T44" s="142"/>
      <c r="Y44" s="144"/>
      <c r="AA44" s="1"/>
      <c r="AB44" s="1"/>
      <c r="AC44" s="1"/>
      <c r="AD44" s="1"/>
      <c r="AE44" s="1"/>
      <c r="AF44" s="1"/>
      <c r="AG44" s="1"/>
      <c r="AH44" s="1"/>
      <c r="AI44" s="1"/>
      <c r="AJ44" s="1"/>
      <c r="AK44" s="1"/>
      <c r="AL44" s="1"/>
      <c r="AM44" s="1"/>
      <c r="AN44" s="1"/>
      <c r="AO44" s="1"/>
      <c r="AP44" s="1"/>
      <c r="AQ44" s="1"/>
      <c r="AR44" s="1"/>
      <c r="AS44" s="1"/>
      <c r="AX44" s="144"/>
      <c r="AY44" s="1"/>
      <c r="AZ44" s="1"/>
      <c r="BA44" s="1"/>
      <c r="BB44" s="1"/>
      <c r="BC44" s="1"/>
      <c r="BD44" s="1"/>
      <c r="BE44" s="1"/>
      <c r="BF44" s="1"/>
      <c r="BG44" s="1"/>
      <c r="BH44" s="1"/>
      <c r="BI44" s="1"/>
      <c r="BJ44" s="1"/>
      <c r="BK44" s="1"/>
      <c r="BL44" s="1"/>
      <c r="BS44" s="1"/>
      <c r="BT44" s="1"/>
      <c r="BU44" s="1"/>
      <c r="BV44" s="1"/>
      <c r="BW44" s="1"/>
      <c r="BX44" s="1"/>
      <c r="BY44" s="1"/>
      <c r="BZ44" s="1"/>
      <c r="CA44" s="1"/>
      <c r="CK44" s="151"/>
      <c r="CL44" s="77"/>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row>
    <row r="45" spans="1:237" s="17" customFormat="1" x14ac:dyDescent="0.15">
      <c r="A45" s="1"/>
      <c r="B45" s="1"/>
      <c r="C45" s="1"/>
      <c r="D45" s="1"/>
      <c r="E45" s="1"/>
      <c r="F45" s="1"/>
      <c r="G45" s="1"/>
      <c r="H45" s="1"/>
      <c r="I45" s="1"/>
      <c r="J45" s="1"/>
      <c r="K45" s="1"/>
      <c r="L45" s="1"/>
      <c r="M45" s="1"/>
      <c r="N45" s="1"/>
      <c r="O45" s="142"/>
      <c r="P45" s="1"/>
      <c r="Q45" s="1"/>
      <c r="R45" s="1"/>
      <c r="S45" s="1"/>
      <c r="T45" s="142"/>
      <c r="Y45" s="144"/>
      <c r="AA45" s="1"/>
      <c r="AB45" s="1"/>
      <c r="AC45" s="1"/>
      <c r="AD45" s="1"/>
      <c r="AE45" s="1"/>
      <c r="AF45" s="1"/>
      <c r="AG45" s="1"/>
      <c r="AH45" s="1"/>
      <c r="AI45" s="1"/>
      <c r="AJ45" s="1"/>
      <c r="AK45" s="1"/>
      <c r="AL45" s="1"/>
      <c r="AM45" s="1"/>
      <c r="AN45" s="1"/>
      <c r="AO45" s="1"/>
      <c r="AP45" s="1"/>
      <c r="AQ45" s="1"/>
      <c r="AR45" s="1"/>
      <c r="AS45" s="1"/>
      <c r="AX45" s="144"/>
      <c r="AY45" s="1"/>
      <c r="AZ45" s="1"/>
      <c r="BA45" s="1"/>
      <c r="BB45" s="1"/>
      <c r="BC45" s="1"/>
      <c r="BD45" s="1"/>
      <c r="BE45" s="1"/>
      <c r="BF45" s="1"/>
      <c r="BG45" s="1"/>
      <c r="BH45" s="1"/>
      <c r="BI45" s="1"/>
      <c r="BJ45" s="1"/>
      <c r="BK45" s="1"/>
      <c r="BL45" s="1"/>
      <c r="BS45" s="1"/>
      <c r="BT45" s="1"/>
      <c r="BU45" s="1"/>
      <c r="BV45" s="1"/>
      <c r="BW45" s="1"/>
      <c r="BX45" s="1"/>
      <c r="BY45" s="1"/>
      <c r="BZ45" s="1"/>
      <c r="CA45" s="1"/>
      <c r="CK45" s="151"/>
      <c r="CL45" s="77"/>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row>
    <row r="46" spans="1:237" s="17" customFormat="1" x14ac:dyDescent="0.15">
      <c r="A46" s="1"/>
      <c r="B46" s="1"/>
      <c r="C46" s="1"/>
      <c r="D46" s="1"/>
      <c r="E46" s="1"/>
      <c r="F46" s="1"/>
      <c r="G46" s="1"/>
      <c r="H46" s="1"/>
      <c r="I46" s="1"/>
      <c r="J46" s="1"/>
      <c r="K46" s="1"/>
      <c r="L46" s="1"/>
      <c r="M46" s="1"/>
      <c r="N46" s="1"/>
      <c r="O46" s="142"/>
      <c r="P46" s="1"/>
      <c r="Q46" s="1"/>
      <c r="R46" s="1"/>
      <c r="S46" s="1"/>
      <c r="T46" s="142"/>
      <c r="Y46" s="144"/>
      <c r="AA46" s="1"/>
      <c r="AB46" s="1"/>
      <c r="AC46" s="1"/>
      <c r="AD46" s="1"/>
      <c r="AE46" s="1"/>
      <c r="AF46" s="1"/>
      <c r="AG46" s="1"/>
      <c r="AH46" s="1"/>
      <c r="AI46" s="1"/>
      <c r="AJ46" s="1"/>
      <c r="AK46" s="1"/>
      <c r="AL46" s="1"/>
      <c r="AM46" s="1"/>
      <c r="AN46" s="1"/>
      <c r="AO46" s="1"/>
      <c r="AP46" s="1"/>
      <c r="AQ46" s="1"/>
      <c r="AR46" s="1"/>
      <c r="AS46" s="1"/>
      <c r="AX46" s="144"/>
      <c r="AY46" s="1"/>
      <c r="AZ46" s="1"/>
      <c r="BA46" s="1"/>
      <c r="BB46" s="1"/>
      <c r="BC46" s="1"/>
      <c r="BD46" s="1"/>
      <c r="BE46" s="1"/>
      <c r="BF46" s="1"/>
      <c r="BG46" s="1"/>
      <c r="BH46" s="1"/>
      <c r="BI46" s="1"/>
      <c r="BJ46" s="1"/>
      <c r="BK46" s="1"/>
      <c r="BL46" s="1"/>
      <c r="BS46" s="1"/>
      <c r="BT46" s="1"/>
      <c r="BU46" s="1"/>
      <c r="BV46" s="1"/>
      <c r="BW46" s="1"/>
      <c r="BX46" s="1"/>
      <c r="BY46" s="1"/>
      <c r="BZ46" s="1"/>
      <c r="CA46" s="1"/>
      <c r="CK46" s="151"/>
      <c r="CL46" s="77"/>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row>
    <row r="47" spans="1:237" s="17" customFormat="1" x14ac:dyDescent="0.15">
      <c r="A47" s="1"/>
      <c r="B47" s="1"/>
      <c r="C47" s="1"/>
      <c r="D47" s="1"/>
      <c r="E47" s="1"/>
      <c r="F47" s="1"/>
      <c r="G47" s="1"/>
      <c r="H47" s="1"/>
      <c r="I47" s="1"/>
      <c r="J47" s="1"/>
      <c r="K47" s="1"/>
      <c r="L47" s="1"/>
      <c r="M47" s="1"/>
      <c r="N47" s="1"/>
      <c r="O47" s="142"/>
      <c r="P47" s="1"/>
      <c r="Q47" s="1"/>
      <c r="R47" s="1"/>
      <c r="S47" s="1"/>
      <c r="T47" s="142"/>
      <c r="Y47" s="144"/>
      <c r="AA47" s="1"/>
      <c r="AB47" s="1"/>
      <c r="AC47" s="1"/>
      <c r="AD47" s="1"/>
      <c r="AE47" s="1"/>
      <c r="AF47" s="1"/>
      <c r="AG47" s="1"/>
      <c r="AH47" s="1"/>
      <c r="AI47" s="1"/>
      <c r="AJ47" s="1"/>
      <c r="AK47" s="1"/>
      <c r="AL47" s="1"/>
      <c r="AM47" s="1"/>
      <c r="AN47" s="1"/>
      <c r="AO47" s="1"/>
      <c r="AP47" s="1"/>
      <c r="AQ47" s="1"/>
      <c r="AR47" s="1"/>
      <c r="AS47" s="1"/>
      <c r="AX47" s="144"/>
      <c r="AY47" s="1"/>
      <c r="AZ47" s="1"/>
      <c r="BA47" s="1"/>
      <c r="BB47" s="1"/>
      <c r="BC47" s="1"/>
      <c r="BD47" s="1"/>
      <c r="BE47" s="1"/>
      <c r="BF47" s="1"/>
      <c r="BG47" s="1"/>
      <c r="BH47" s="1"/>
      <c r="BI47" s="1"/>
      <c r="BJ47" s="1"/>
      <c r="BK47" s="1"/>
      <c r="BL47" s="1"/>
      <c r="BS47" s="1"/>
      <c r="BT47" s="1"/>
      <c r="BU47" s="1"/>
      <c r="BV47" s="1"/>
      <c r="BW47" s="1"/>
      <c r="BX47" s="1"/>
      <c r="BY47" s="1"/>
      <c r="BZ47" s="1"/>
      <c r="CA47" s="1"/>
      <c r="CK47" s="151"/>
      <c r="CL47" s="77"/>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row>
    <row r="48" spans="1:237" s="17" customFormat="1" x14ac:dyDescent="0.15">
      <c r="A48" s="1"/>
      <c r="B48" s="1"/>
      <c r="C48" s="1"/>
      <c r="D48" s="1"/>
      <c r="E48" s="1"/>
      <c r="F48" s="1"/>
      <c r="G48" s="1"/>
      <c r="H48" s="1"/>
      <c r="I48" s="1"/>
      <c r="J48" s="1"/>
      <c r="K48" s="1"/>
      <c r="L48" s="1"/>
      <c r="M48" s="1"/>
      <c r="N48" s="1"/>
      <c r="O48" s="142"/>
      <c r="P48" s="1"/>
      <c r="Q48" s="1"/>
      <c r="R48" s="1"/>
      <c r="S48" s="1"/>
      <c r="T48" s="142"/>
      <c r="Y48" s="144"/>
      <c r="AA48" s="1"/>
      <c r="AB48" s="1"/>
      <c r="AC48" s="1"/>
      <c r="AD48" s="1"/>
      <c r="AE48" s="1"/>
      <c r="AF48" s="1"/>
      <c r="AG48" s="1"/>
      <c r="AH48" s="1"/>
      <c r="AI48" s="1"/>
      <c r="AJ48" s="1"/>
      <c r="AK48" s="1"/>
      <c r="AL48" s="1"/>
      <c r="AM48" s="1"/>
      <c r="AN48" s="1"/>
      <c r="AO48" s="1"/>
      <c r="AP48" s="1"/>
      <c r="AQ48" s="1"/>
      <c r="AR48" s="1"/>
      <c r="AS48" s="1"/>
      <c r="AX48" s="144"/>
      <c r="AY48" s="1"/>
      <c r="AZ48" s="1"/>
      <c r="BA48" s="1"/>
      <c r="BB48" s="1"/>
      <c r="BC48" s="1"/>
      <c r="BD48" s="1"/>
      <c r="BE48" s="1"/>
      <c r="BF48" s="1"/>
      <c r="BG48" s="1"/>
      <c r="BH48" s="1"/>
      <c r="BI48" s="1"/>
      <c r="BJ48" s="1"/>
      <c r="BK48" s="1"/>
      <c r="BL48" s="1"/>
      <c r="BS48" s="1"/>
      <c r="BT48" s="1"/>
      <c r="BU48" s="1"/>
      <c r="BV48" s="1"/>
      <c r="BW48" s="1"/>
      <c r="BX48" s="1"/>
      <c r="BY48" s="1"/>
      <c r="BZ48" s="1"/>
      <c r="CA48" s="1"/>
      <c r="CK48" s="151"/>
      <c r="CL48" s="77"/>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17" customFormat="1" x14ac:dyDescent="0.15">
      <c r="A49" s="1"/>
      <c r="B49" s="1"/>
      <c r="C49" s="1"/>
      <c r="D49" s="1"/>
      <c r="E49" s="1"/>
      <c r="F49" s="1"/>
      <c r="G49" s="1"/>
      <c r="H49" s="1"/>
      <c r="I49" s="1"/>
      <c r="J49" s="1"/>
      <c r="K49" s="1"/>
      <c r="L49" s="1"/>
      <c r="M49" s="1"/>
      <c r="N49" s="1"/>
      <c r="O49" s="142"/>
      <c r="P49" s="1"/>
      <c r="Q49" s="1"/>
      <c r="R49" s="1"/>
      <c r="S49" s="1"/>
      <c r="T49" s="142"/>
      <c r="Y49" s="144"/>
      <c r="AA49" s="1"/>
      <c r="AB49" s="1"/>
      <c r="AC49" s="1"/>
      <c r="AD49" s="1"/>
      <c r="AE49" s="1"/>
      <c r="AF49" s="1"/>
      <c r="AG49" s="1"/>
      <c r="AH49" s="1"/>
      <c r="AI49" s="1"/>
      <c r="AJ49" s="1"/>
      <c r="AK49" s="1"/>
      <c r="AL49" s="1"/>
      <c r="AM49" s="1"/>
      <c r="AN49" s="1"/>
      <c r="AO49" s="1"/>
      <c r="AP49" s="1"/>
      <c r="AQ49" s="1"/>
      <c r="AR49" s="1"/>
      <c r="AS49" s="1"/>
      <c r="AX49" s="144"/>
      <c r="AY49" s="1"/>
      <c r="AZ49" s="1"/>
      <c r="BA49" s="1"/>
      <c r="BB49" s="1"/>
      <c r="BC49" s="1"/>
      <c r="BD49" s="1"/>
      <c r="BE49" s="1"/>
      <c r="BF49" s="1"/>
      <c r="BG49" s="1"/>
      <c r="BH49" s="1"/>
      <c r="BI49" s="1"/>
      <c r="BJ49" s="1"/>
      <c r="BK49" s="1"/>
      <c r="BL49" s="1"/>
      <c r="BS49" s="1"/>
      <c r="BT49" s="1"/>
      <c r="BU49" s="1"/>
      <c r="BV49" s="1"/>
      <c r="BW49" s="1"/>
      <c r="BX49" s="1"/>
      <c r="BY49" s="1"/>
      <c r="BZ49" s="1"/>
      <c r="CA49" s="1"/>
      <c r="CK49" s="151"/>
      <c r="CL49" s="77"/>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row>
    <row r="50" spans="1:237" s="17" customFormat="1" x14ac:dyDescent="0.15">
      <c r="A50" s="1"/>
      <c r="B50" s="1"/>
      <c r="C50" s="1"/>
      <c r="D50" s="1"/>
      <c r="E50" s="1"/>
      <c r="F50" s="1"/>
      <c r="G50" s="1"/>
      <c r="H50" s="1"/>
      <c r="I50" s="1"/>
      <c r="J50" s="1"/>
      <c r="K50" s="1"/>
      <c r="L50" s="1"/>
      <c r="M50" s="1"/>
      <c r="N50" s="1"/>
      <c r="O50" s="142"/>
      <c r="P50" s="1"/>
      <c r="Q50" s="1"/>
      <c r="R50" s="1"/>
      <c r="S50" s="1"/>
      <c r="T50" s="142"/>
      <c r="Y50" s="144"/>
      <c r="AA50" s="1"/>
      <c r="AB50" s="1"/>
      <c r="AC50" s="1"/>
      <c r="AD50" s="1"/>
      <c r="AE50" s="1"/>
      <c r="AF50" s="1"/>
      <c r="AG50" s="1"/>
      <c r="AH50" s="1"/>
      <c r="AI50" s="1"/>
      <c r="AJ50" s="1"/>
      <c r="AK50" s="1"/>
      <c r="AL50" s="1"/>
      <c r="AM50" s="1"/>
      <c r="AN50" s="1"/>
      <c r="AO50" s="1"/>
      <c r="AP50" s="1"/>
      <c r="AQ50" s="1"/>
      <c r="AR50" s="1"/>
      <c r="AS50" s="1"/>
      <c r="AX50" s="144"/>
      <c r="AY50" s="1"/>
      <c r="AZ50" s="1"/>
      <c r="BA50" s="1"/>
      <c r="BB50" s="1"/>
      <c r="BC50" s="1"/>
      <c r="BD50" s="1"/>
      <c r="BE50" s="1"/>
      <c r="BF50" s="1"/>
      <c r="BG50" s="1"/>
      <c r="BH50" s="1"/>
      <c r="BI50" s="1"/>
      <c r="BJ50" s="1"/>
      <c r="BK50" s="1"/>
      <c r="BL50" s="1"/>
      <c r="BS50" s="1"/>
      <c r="BT50" s="1"/>
      <c r="BU50" s="1"/>
      <c r="BV50" s="1"/>
      <c r="BW50" s="1"/>
      <c r="BX50" s="1"/>
      <c r="BY50" s="1"/>
      <c r="BZ50" s="1"/>
      <c r="CA50" s="1"/>
      <c r="CK50" s="151"/>
      <c r="CL50" s="77"/>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237" s="17" customFormat="1" x14ac:dyDescent="0.15">
      <c r="A51" s="1"/>
      <c r="B51" s="1"/>
      <c r="C51" s="1"/>
      <c r="D51" s="1"/>
      <c r="E51" s="1"/>
      <c r="F51" s="1"/>
      <c r="G51" s="1"/>
      <c r="H51" s="1"/>
      <c r="I51" s="1"/>
      <c r="J51" s="1"/>
      <c r="K51" s="1"/>
      <c r="L51" s="1"/>
      <c r="M51" s="1"/>
      <c r="N51" s="1"/>
      <c r="O51" s="142"/>
      <c r="P51" s="1"/>
      <c r="Q51" s="1"/>
      <c r="R51" s="1"/>
      <c r="S51" s="1"/>
      <c r="T51" s="142"/>
      <c r="Y51" s="144"/>
      <c r="AA51" s="1"/>
      <c r="AB51" s="1"/>
      <c r="AC51" s="1"/>
      <c r="AD51" s="1"/>
      <c r="AE51" s="1"/>
      <c r="AF51" s="1"/>
      <c r="AG51" s="1"/>
      <c r="AH51" s="1"/>
      <c r="AI51" s="1"/>
      <c r="AJ51" s="1"/>
      <c r="AK51" s="1"/>
      <c r="AL51" s="1"/>
      <c r="AM51" s="1"/>
      <c r="AN51" s="1"/>
      <c r="AO51" s="1"/>
      <c r="AP51" s="1"/>
      <c r="AQ51" s="1"/>
      <c r="AR51" s="1"/>
      <c r="AS51" s="1"/>
      <c r="AX51" s="144"/>
      <c r="AY51" s="1"/>
      <c r="AZ51" s="1"/>
      <c r="BA51" s="1"/>
      <c r="BB51" s="1"/>
      <c r="BC51" s="1"/>
      <c r="BD51" s="1"/>
      <c r="BE51" s="1"/>
      <c r="BF51" s="1"/>
      <c r="BG51" s="1"/>
      <c r="BH51" s="1"/>
      <c r="BI51" s="1"/>
      <c r="BJ51" s="1"/>
      <c r="BK51" s="1"/>
      <c r="BL51" s="1"/>
      <c r="BS51" s="1"/>
      <c r="BT51" s="1"/>
      <c r="BU51" s="1"/>
      <c r="BV51" s="1"/>
      <c r="BW51" s="1"/>
      <c r="BX51" s="1"/>
      <c r="BY51" s="1"/>
      <c r="BZ51" s="1"/>
      <c r="CA51" s="1"/>
      <c r="CK51" s="151"/>
      <c r="CL51" s="77"/>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row>
    <row r="52" spans="1:237" s="17" customFormat="1" x14ac:dyDescent="0.15">
      <c r="A52" s="1"/>
      <c r="B52" s="1"/>
      <c r="C52" s="1"/>
      <c r="D52" s="1"/>
      <c r="E52" s="1"/>
      <c r="F52" s="1"/>
      <c r="G52" s="1"/>
      <c r="H52" s="1"/>
      <c r="I52" s="1"/>
      <c r="J52" s="1"/>
      <c r="K52" s="1"/>
      <c r="L52" s="1"/>
      <c r="M52" s="1"/>
      <c r="N52" s="1"/>
      <c r="O52" s="142"/>
      <c r="P52" s="1"/>
      <c r="Q52" s="1"/>
      <c r="R52" s="1"/>
      <c r="S52" s="1"/>
      <c r="T52" s="142"/>
      <c r="Y52" s="144"/>
      <c r="AA52" s="1"/>
      <c r="AB52" s="1"/>
      <c r="AC52" s="1"/>
      <c r="AD52" s="1"/>
      <c r="AE52" s="1"/>
      <c r="AF52" s="1"/>
      <c r="AG52" s="1"/>
      <c r="AH52" s="1"/>
      <c r="AI52" s="1"/>
      <c r="AJ52" s="1"/>
      <c r="AK52" s="1"/>
      <c r="AL52" s="1"/>
      <c r="AM52" s="1"/>
      <c r="AN52" s="1"/>
      <c r="AO52" s="1"/>
      <c r="AP52" s="1"/>
      <c r="AQ52" s="1"/>
      <c r="AR52" s="1"/>
      <c r="AS52" s="1"/>
      <c r="AX52" s="144"/>
      <c r="AY52" s="1"/>
      <c r="AZ52" s="1"/>
      <c r="BA52" s="1"/>
      <c r="BB52" s="1"/>
      <c r="BC52" s="1"/>
      <c r="BD52" s="1"/>
      <c r="BE52" s="1"/>
      <c r="BF52" s="1"/>
      <c r="BG52" s="1"/>
      <c r="BH52" s="1"/>
      <c r="BI52" s="1"/>
      <c r="BJ52" s="1"/>
      <c r="BK52" s="1"/>
      <c r="BL52" s="1"/>
      <c r="BS52" s="1"/>
      <c r="BT52" s="1"/>
      <c r="BU52" s="1"/>
      <c r="BV52" s="1"/>
      <c r="BW52" s="1"/>
      <c r="BX52" s="1"/>
      <c r="BY52" s="1"/>
      <c r="BZ52" s="1"/>
      <c r="CA52" s="1"/>
      <c r="CK52" s="151"/>
      <c r="CL52" s="77"/>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row>
    <row r="53" spans="1:237" s="17" customFormat="1" x14ac:dyDescent="0.15">
      <c r="A53" s="1"/>
      <c r="B53" s="1"/>
      <c r="C53" s="1"/>
      <c r="D53" s="1"/>
      <c r="E53" s="1"/>
      <c r="F53" s="1"/>
      <c r="G53" s="1"/>
      <c r="H53" s="1"/>
      <c r="I53" s="1"/>
      <c r="J53" s="1"/>
      <c r="K53" s="1"/>
      <c r="L53" s="1"/>
      <c r="M53" s="1"/>
      <c r="N53" s="1"/>
      <c r="O53" s="142"/>
      <c r="P53" s="1"/>
      <c r="Q53" s="1"/>
      <c r="R53" s="1"/>
      <c r="S53" s="1"/>
      <c r="T53" s="142"/>
      <c r="Y53" s="144"/>
      <c r="AA53" s="1"/>
      <c r="AB53" s="1"/>
      <c r="AC53" s="1"/>
      <c r="AD53" s="1"/>
      <c r="AE53" s="1"/>
      <c r="AF53" s="1"/>
      <c r="AG53" s="1"/>
      <c r="AH53" s="1"/>
      <c r="AI53" s="1"/>
      <c r="AJ53" s="1"/>
      <c r="AK53" s="1"/>
      <c r="AL53" s="1"/>
      <c r="AM53" s="1"/>
      <c r="AN53" s="1"/>
      <c r="AO53" s="1"/>
      <c r="AP53" s="1"/>
      <c r="AQ53" s="1"/>
      <c r="AR53" s="1"/>
      <c r="AS53" s="1"/>
      <c r="AX53" s="144"/>
      <c r="AY53" s="1"/>
      <c r="AZ53" s="1"/>
      <c r="BA53" s="1"/>
      <c r="BB53" s="1"/>
      <c r="BC53" s="1"/>
      <c r="BD53" s="1"/>
      <c r="BE53" s="1"/>
      <c r="BF53" s="1"/>
      <c r="BG53" s="1"/>
      <c r="BH53" s="1"/>
      <c r="BI53" s="1"/>
      <c r="BJ53" s="1"/>
      <c r="BK53" s="1"/>
      <c r="BL53" s="1"/>
      <c r="BS53" s="1"/>
      <c r="BT53" s="1"/>
      <c r="BU53" s="1"/>
      <c r="BV53" s="1"/>
      <c r="BW53" s="1"/>
      <c r="BX53" s="1"/>
      <c r="BY53" s="1"/>
      <c r="BZ53" s="1"/>
      <c r="CA53" s="1"/>
      <c r="CK53" s="151"/>
      <c r="CL53" s="77"/>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row>
    <row r="54" spans="1:237" s="17" customFormat="1" x14ac:dyDescent="0.15">
      <c r="A54" s="1"/>
      <c r="B54" s="1"/>
      <c r="C54" s="1"/>
      <c r="D54" s="1"/>
      <c r="E54" s="1"/>
      <c r="F54" s="1"/>
      <c r="G54" s="1"/>
      <c r="H54" s="1"/>
      <c r="I54" s="1"/>
      <c r="J54" s="1"/>
      <c r="K54" s="1"/>
      <c r="L54" s="1"/>
      <c r="M54" s="1"/>
      <c r="N54" s="1"/>
      <c r="O54" s="142"/>
      <c r="P54" s="1"/>
      <c r="Q54" s="1"/>
      <c r="R54" s="1"/>
      <c r="S54" s="1"/>
      <c r="T54" s="142"/>
      <c r="Y54" s="144"/>
      <c r="AA54" s="1"/>
      <c r="AB54" s="1"/>
      <c r="AC54" s="1"/>
      <c r="AD54" s="1"/>
      <c r="AE54" s="1"/>
      <c r="AF54" s="1"/>
      <c r="AG54" s="1"/>
      <c r="AH54" s="1"/>
      <c r="AI54" s="1"/>
      <c r="AJ54" s="1"/>
      <c r="AK54" s="1"/>
      <c r="AL54" s="1"/>
      <c r="AM54" s="1"/>
      <c r="AN54" s="1"/>
      <c r="AO54" s="1"/>
      <c r="AP54" s="1"/>
      <c r="AQ54" s="1"/>
      <c r="AR54" s="1"/>
      <c r="AS54" s="1"/>
      <c r="AX54" s="144"/>
      <c r="AY54" s="1"/>
      <c r="AZ54" s="1"/>
      <c r="BA54" s="1"/>
      <c r="BB54" s="1"/>
      <c r="BC54" s="1"/>
      <c r="BD54" s="1"/>
      <c r="BE54" s="1"/>
      <c r="BF54" s="1"/>
      <c r="BG54" s="1"/>
      <c r="BH54" s="1"/>
      <c r="BI54" s="1"/>
      <c r="BJ54" s="1"/>
      <c r="BK54" s="1"/>
      <c r="BL54" s="1"/>
      <c r="BS54" s="1"/>
      <c r="BT54" s="1"/>
      <c r="BU54" s="1"/>
      <c r="BV54" s="1"/>
      <c r="BW54" s="1"/>
      <c r="BX54" s="1"/>
      <c r="BY54" s="1"/>
      <c r="BZ54" s="1"/>
      <c r="CA54" s="1"/>
      <c r="CK54" s="151"/>
      <c r="CL54" s="77"/>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row>
    <row r="55" spans="1:237" s="17" customFormat="1" x14ac:dyDescent="0.15">
      <c r="A55" s="1"/>
      <c r="B55" s="1"/>
      <c r="C55" s="1"/>
      <c r="D55" s="1"/>
      <c r="E55" s="1"/>
      <c r="F55" s="1"/>
      <c r="G55" s="1"/>
      <c r="H55" s="1"/>
      <c r="I55" s="1"/>
      <c r="J55" s="1"/>
      <c r="K55" s="1"/>
      <c r="L55" s="1"/>
      <c r="M55" s="1"/>
      <c r="N55" s="1"/>
      <c r="O55" s="142"/>
      <c r="P55" s="1"/>
      <c r="Q55" s="1"/>
      <c r="R55" s="1"/>
      <c r="S55" s="1"/>
      <c r="T55" s="142"/>
      <c r="Y55" s="144"/>
      <c r="AA55" s="1"/>
      <c r="AB55" s="1"/>
      <c r="AC55" s="1"/>
      <c r="AD55" s="1"/>
      <c r="AE55" s="1"/>
      <c r="AF55" s="1"/>
      <c r="AG55" s="1"/>
      <c r="AH55" s="1"/>
      <c r="AI55" s="1"/>
      <c r="AJ55" s="1"/>
      <c r="AK55" s="1"/>
      <c r="AL55" s="1"/>
      <c r="AM55" s="1"/>
      <c r="AN55" s="1"/>
      <c r="AO55" s="1"/>
      <c r="AP55" s="1"/>
      <c r="AQ55" s="1"/>
      <c r="AR55" s="1"/>
      <c r="AS55" s="1"/>
      <c r="AX55" s="144"/>
      <c r="AY55" s="1"/>
      <c r="AZ55" s="1"/>
      <c r="BA55" s="1"/>
      <c r="BB55" s="1"/>
      <c r="BC55" s="1"/>
      <c r="BD55" s="1"/>
      <c r="BE55" s="1"/>
      <c r="BF55" s="1"/>
      <c r="BG55" s="1"/>
      <c r="BH55" s="1"/>
      <c r="BI55" s="1"/>
      <c r="BJ55" s="1"/>
      <c r="BK55" s="1"/>
      <c r="BL55" s="1"/>
      <c r="BS55" s="1"/>
      <c r="BT55" s="1"/>
      <c r="BU55" s="1"/>
      <c r="BV55" s="1"/>
      <c r="BW55" s="1"/>
      <c r="BX55" s="1"/>
      <c r="BY55" s="1"/>
      <c r="BZ55" s="1"/>
      <c r="CA55" s="1"/>
      <c r="CK55" s="151"/>
      <c r="CL55" s="77"/>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row>
    <row r="56" spans="1:237" s="17" customFormat="1" x14ac:dyDescent="0.15">
      <c r="A56" s="1"/>
      <c r="B56" s="1"/>
      <c r="C56" s="1"/>
      <c r="D56" s="1"/>
      <c r="E56" s="1"/>
      <c r="F56" s="1"/>
      <c r="G56" s="1"/>
      <c r="H56" s="1"/>
      <c r="I56" s="1"/>
      <c r="J56" s="1"/>
      <c r="K56" s="1"/>
      <c r="L56" s="1"/>
      <c r="M56" s="1"/>
      <c r="N56" s="1"/>
      <c r="O56" s="142"/>
      <c r="P56" s="1"/>
      <c r="Q56" s="1"/>
      <c r="R56" s="1"/>
      <c r="S56" s="1"/>
      <c r="T56" s="142"/>
      <c r="Y56" s="144"/>
      <c r="AA56" s="1"/>
      <c r="AB56" s="1"/>
      <c r="AC56" s="1"/>
      <c r="AD56" s="1"/>
      <c r="AE56" s="1"/>
      <c r="AF56" s="1"/>
      <c r="AG56" s="1"/>
      <c r="AH56" s="1"/>
      <c r="AI56" s="1"/>
      <c r="AJ56" s="1"/>
      <c r="AK56" s="1"/>
      <c r="AL56" s="1"/>
      <c r="AM56" s="1"/>
      <c r="AN56" s="1"/>
      <c r="AO56" s="1"/>
      <c r="AP56" s="1"/>
      <c r="AQ56" s="1"/>
      <c r="AR56" s="1"/>
      <c r="AS56" s="1"/>
      <c r="AX56" s="144"/>
      <c r="AY56" s="1"/>
      <c r="AZ56" s="1"/>
      <c r="BA56" s="1"/>
      <c r="BB56" s="1"/>
      <c r="BC56" s="1"/>
      <c r="BD56" s="1"/>
      <c r="BE56" s="1"/>
      <c r="BF56" s="1"/>
      <c r="BG56" s="1"/>
      <c r="BH56" s="1"/>
      <c r="BI56" s="1"/>
      <c r="BJ56" s="1"/>
      <c r="BK56" s="1"/>
      <c r="BL56" s="1"/>
      <c r="BS56" s="1"/>
      <c r="BT56" s="1"/>
      <c r="BU56" s="1"/>
      <c r="BV56" s="1"/>
      <c r="BW56" s="1"/>
      <c r="BX56" s="1"/>
      <c r="BY56" s="1"/>
      <c r="BZ56" s="1"/>
      <c r="CA56" s="1"/>
      <c r="CK56" s="151"/>
      <c r="CL56" s="77"/>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row>
    <row r="57" spans="1:237" s="17" customFormat="1" x14ac:dyDescent="0.15">
      <c r="A57" s="1"/>
      <c r="B57" s="1"/>
      <c r="C57" s="1"/>
      <c r="D57" s="1"/>
      <c r="E57" s="1"/>
      <c r="F57" s="1"/>
      <c r="G57" s="1"/>
      <c r="H57" s="1"/>
      <c r="I57" s="1"/>
      <c r="J57" s="1"/>
      <c r="K57" s="1"/>
      <c r="L57" s="1"/>
      <c r="M57" s="1"/>
      <c r="N57" s="1"/>
      <c r="O57" s="142"/>
      <c r="P57" s="1"/>
      <c r="Q57" s="1"/>
      <c r="R57" s="1"/>
      <c r="S57" s="1"/>
      <c r="T57" s="142"/>
      <c r="Y57" s="144"/>
      <c r="AA57" s="1"/>
      <c r="AB57" s="1"/>
      <c r="AC57" s="1"/>
      <c r="AD57" s="1"/>
      <c r="AE57" s="1"/>
      <c r="AF57" s="1"/>
      <c r="AG57" s="1"/>
      <c r="AH57" s="1"/>
      <c r="AI57" s="1"/>
      <c r="AJ57" s="1"/>
      <c r="AK57" s="1"/>
      <c r="AL57" s="1"/>
      <c r="AM57" s="1"/>
      <c r="AN57" s="1"/>
      <c r="AO57" s="1"/>
      <c r="AP57" s="1"/>
      <c r="AQ57" s="1"/>
      <c r="AR57" s="1"/>
      <c r="AS57" s="1"/>
      <c r="AX57" s="144"/>
      <c r="AY57" s="1"/>
      <c r="AZ57" s="1"/>
      <c r="BA57" s="1"/>
      <c r="BB57" s="1"/>
      <c r="BC57" s="1"/>
      <c r="BD57" s="1"/>
      <c r="BE57" s="1"/>
      <c r="BF57" s="1"/>
      <c r="BG57" s="1"/>
      <c r="BH57" s="1"/>
      <c r="BI57" s="1"/>
      <c r="BJ57" s="1"/>
      <c r="BK57" s="1"/>
      <c r="BL57" s="1"/>
      <c r="BS57" s="1"/>
      <c r="BT57" s="1"/>
      <c r="BU57" s="1"/>
      <c r="BV57" s="1"/>
      <c r="BW57" s="1"/>
      <c r="BX57" s="1"/>
      <c r="BY57" s="1"/>
      <c r="BZ57" s="1"/>
      <c r="CA57" s="1"/>
      <c r="CK57" s="151"/>
      <c r="CL57" s="77"/>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row>
    <row r="58" spans="1:237" s="17" customFormat="1" x14ac:dyDescent="0.15">
      <c r="A58" s="1"/>
      <c r="B58" s="1"/>
      <c r="C58" s="1"/>
      <c r="D58" s="1"/>
      <c r="E58" s="1"/>
      <c r="F58" s="1"/>
      <c r="G58" s="1"/>
      <c r="H58" s="1"/>
      <c r="I58" s="1"/>
      <c r="J58" s="1"/>
      <c r="K58" s="1"/>
      <c r="L58" s="1"/>
      <c r="M58" s="1"/>
      <c r="N58" s="1"/>
      <c r="O58" s="142"/>
      <c r="P58" s="1"/>
      <c r="Q58" s="1"/>
      <c r="R58" s="1"/>
      <c r="S58" s="1"/>
      <c r="T58" s="142"/>
      <c r="Y58" s="144"/>
      <c r="AA58" s="1"/>
      <c r="AB58" s="1"/>
      <c r="AC58" s="1"/>
      <c r="AD58" s="1"/>
      <c r="AE58" s="1"/>
      <c r="AF58" s="1"/>
      <c r="AG58" s="1"/>
      <c r="AH58" s="1"/>
      <c r="AI58" s="1"/>
      <c r="AJ58" s="1"/>
      <c r="AK58" s="1"/>
      <c r="AL58" s="1"/>
      <c r="AM58" s="1"/>
      <c r="AN58" s="1"/>
      <c r="AO58" s="1"/>
      <c r="AP58" s="1"/>
      <c r="AQ58" s="1"/>
      <c r="AR58" s="1"/>
      <c r="AS58" s="1"/>
      <c r="AX58" s="144"/>
      <c r="AY58" s="1"/>
      <c r="AZ58" s="1"/>
      <c r="BA58" s="1"/>
      <c r="BB58" s="1"/>
      <c r="BC58" s="1"/>
      <c r="BD58" s="1"/>
      <c r="BE58" s="1"/>
      <c r="BF58" s="1"/>
      <c r="BG58" s="1"/>
      <c r="BH58" s="1"/>
      <c r="BI58" s="1"/>
      <c r="BJ58" s="1"/>
      <c r="BK58" s="1"/>
      <c r="BL58" s="1"/>
      <c r="BS58" s="1"/>
      <c r="BT58" s="1"/>
      <c r="BU58" s="1"/>
      <c r="BV58" s="1"/>
      <c r="BW58" s="1"/>
      <c r="BX58" s="1"/>
      <c r="BY58" s="1"/>
      <c r="BZ58" s="1"/>
      <c r="CA58" s="1"/>
      <c r="CK58" s="151"/>
      <c r="CL58" s="77"/>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row>
    <row r="59" spans="1:237" s="17" customFormat="1" x14ac:dyDescent="0.15">
      <c r="A59" s="1"/>
      <c r="B59" s="1"/>
      <c r="C59" s="1"/>
      <c r="D59" s="1"/>
      <c r="E59" s="1"/>
      <c r="F59" s="1"/>
      <c r="G59" s="1"/>
      <c r="H59" s="1"/>
      <c r="I59" s="1"/>
      <c r="J59" s="1"/>
      <c r="K59" s="1"/>
      <c r="L59" s="1"/>
      <c r="M59" s="1"/>
      <c r="N59" s="1"/>
      <c r="O59" s="142"/>
      <c r="P59" s="1"/>
      <c r="Q59" s="1"/>
      <c r="R59" s="1"/>
      <c r="S59" s="1"/>
      <c r="T59" s="142"/>
      <c r="Y59" s="144"/>
      <c r="AA59" s="1"/>
      <c r="AB59" s="1"/>
      <c r="AC59" s="1"/>
      <c r="AD59" s="1"/>
      <c r="AE59" s="1"/>
      <c r="AF59" s="1"/>
      <c r="AG59" s="1"/>
      <c r="AH59" s="1"/>
      <c r="AI59" s="1"/>
      <c r="AJ59" s="1"/>
      <c r="AK59" s="1"/>
      <c r="AL59" s="1"/>
      <c r="AM59" s="1"/>
      <c r="AN59" s="1"/>
      <c r="AO59" s="1"/>
      <c r="AP59" s="1"/>
      <c r="AQ59" s="1"/>
      <c r="AR59" s="1"/>
      <c r="AS59" s="1"/>
      <c r="AX59" s="144"/>
      <c r="AY59" s="1"/>
      <c r="AZ59" s="1"/>
      <c r="BA59" s="1"/>
      <c r="BB59" s="1"/>
      <c r="BC59" s="1"/>
      <c r="BD59" s="1"/>
      <c r="BE59" s="1"/>
      <c r="BF59" s="1"/>
      <c r="BG59" s="1"/>
      <c r="BH59" s="1"/>
      <c r="BI59" s="1"/>
      <c r="BJ59" s="1"/>
      <c r="BK59" s="1"/>
      <c r="BL59" s="1"/>
      <c r="BS59" s="1"/>
      <c r="BT59" s="1"/>
      <c r="BU59" s="1"/>
      <c r="BV59" s="1"/>
      <c r="BW59" s="1"/>
      <c r="BX59" s="1"/>
      <c r="BY59" s="1"/>
      <c r="BZ59" s="1"/>
      <c r="CA59" s="1"/>
      <c r="CK59" s="151"/>
      <c r="CL59" s="77"/>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row>
    <row r="60" spans="1:237" s="17" customFormat="1" x14ac:dyDescent="0.15">
      <c r="A60" s="1"/>
      <c r="B60" s="1"/>
      <c r="C60" s="1"/>
      <c r="D60" s="1"/>
      <c r="E60" s="1"/>
      <c r="F60" s="1"/>
      <c r="G60" s="1"/>
      <c r="H60" s="1"/>
      <c r="I60" s="1"/>
      <c r="J60" s="1"/>
      <c r="K60" s="1"/>
      <c r="L60" s="1"/>
      <c r="M60" s="1"/>
      <c r="N60" s="1"/>
      <c r="O60" s="142"/>
      <c r="P60" s="1"/>
      <c r="Q60" s="1"/>
      <c r="R60" s="1"/>
      <c r="S60" s="1"/>
      <c r="T60" s="142"/>
      <c r="Y60" s="144"/>
      <c r="AA60" s="1"/>
      <c r="AB60" s="1"/>
      <c r="AC60" s="1"/>
      <c r="AD60" s="1"/>
      <c r="AE60" s="1"/>
      <c r="AF60" s="1"/>
      <c r="AG60" s="1"/>
      <c r="AH60" s="1"/>
      <c r="AI60" s="1"/>
      <c r="AJ60" s="1"/>
      <c r="AK60" s="1"/>
      <c r="AL60" s="1"/>
      <c r="AM60" s="1"/>
      <c r="AN60" s="1"/>
      <c r="AO60" s="1"/>
      <c r="AP60" s="1"/>
      <c r="AQ60" s="1"/>
      <c r="AR60" s="1"/>
      <c r="AS60" s="1"/>
      <c r="AX60" s="144"/>
      <c r="AY60" s="1"/>
      <c r="AZ60" s="1"/>
      <c r="BA60" s="1"/>
      <c r="BB60" s="1"/>
      <c r="BC60" s="1"/>
      <c r="BD60" s="1"/>
      <c r="BE60" s="1"/>
      <c r="BF60" s="1"/>
      <c r="BG60" s="1"/>
      <c r="BH60" s="1"/>
      <c r="BI60" s="1"/>
      <c r="BJ60" s="1"/>
      <c r="BK60" s="1"/>
      <c r="BL60" s="1"/>
      <c r="BS60" s="1"/>
      <c r="BT60" s="1"/>
      <c r="BU60" s="1"/>
      <c r="BV60" s="1"/>
      <c r="BW60" s="1"/>
      <c r="BX60" s="1"/>
      <c r="BY60" s="1"/>
      <c r="BZ60" s="1"/>
      <c r="CA60" s="1"/>
      <c r="CK60" s="151"/>
      <c r="CL60" s="77"/>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s="17" customFormat="1" x14ac:dyDescent="0.15">
      <c r="A61" s="1"/>
      <c r="B61" s="1"/>
      <c r="C61" s="1"/>
      <c r="D61" s="1"/>
      <c r="E61" s="1"/>
      <c r="F61" s="1"/>
      <c r="G61" s="1"/>
      <c r="H61" s="1"/>
      <c r="I61" s="1"/>
      <c r="J61" s="1"/>
      <c r="K61" s="1"/>
      <c r="L61" s="1"/>
      <c r="M61" s="1"/>
      <c r="N61" s="1"/>
      <c r="O61" s="142"/>
      <c r="P61" s="1"/>
      <c r="Q61" s="1"/>
      <c r="R61" s="1"/>
      <c r="S61" s="1"/>
      <c r="T61" s="142"/>
      <c r="Y61" s="144"/>
      <c r="AA61" s="1"/>
      <c r="AB61" s="1"/>
      <c r="AC61" s="1"/>
      <c r="AD61" s="1"/>
      <c r="AE61" s="1"/>
      <c r="AF61" s="1"/>
      <c r="AG61" s="1"/>
      <c r="AH61" s="1"/>
      <c r="AI61" s="1"/>
      <c r="AJ61" s="1"/>
      <c r="AK61" s="1"/>
      <c r="AL61" s="1"/>
      <c r="AM61" s="1"/>
      <c r="AN61" s="1"/>
      <c r="AO61" s="1"/>
      <c r="AP61" s="1"/>
      <c r="AQ61" s="1"/>
      <c r="AR61" s="1"/>
      <c r="AS61" s="1"/>
      <c r="AX61" s="144"/>
      <c r="AY61" s="1"/>
      <c r="AZ61" s="1"/>
      <c r="BA61" s="1"/>
      <c r="BB61" s="1"/>
      <c r="BC61" s="1"/>
      <c r="BD61" s="1"/>
      <c r="BE61" s="1"/>
      <c r="BF61" s="1"/>
      <c r="BG61" s="1"/>
      <c r="BH61" s="1"/>
      <c r="BI61" s="1"/>
      <c r="BJ61" s="1"/>
      <c r="BK61" s="1"/>
      <c r="BL61" s="1"/>
      <c r="BS61" s="1"/>
      <c r="BT61" s="1"/>
      <c r="BU61" s="1"/>
      <c r="BV61" s="1"/>
      <c r="BW61" s="1"/>
      <c r="BX61" s="1"/>
      <c r="BY61" s="1"/>
      <c r="BZ61" s="1"/>
      <c r="CA61" s="1"/>
      <c r="CK61" s="151"/>
      <c r="CL61" s="77"/>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row>
    <row r="62" spans="1:237" s="17" customFormat="1" x14ac:dyDescent="0.15">
      <c r="A62" s="1"/>
      <c r="B62" s="1"/>
      <c r="C62" s="1"/>
      <c r="D62" s="1"/>
      <c r="E62" s="1"/>
      <c r="F62" s="1"/>
      <c r="G62" s="1"/>
      <c r="H62" s="1"/>
      <c r="I62" s="1"/>
      <c r="J62" s="1"/>
      <c r="K62" s="1"/>
      <c r="L62" s="1"/>
      <c r="M62" s="1"/>
      <c r="N62" s="1"/>
      <c r="O62" s="142"/>
      <c r="P62" s="1"/>
      <c r="Q62" s="1"/>
      <c r="R62" s="1"/>
      <c r="S62" s="1"/>
      <c r="T62" s="142"/>
      <c r="Y62" s="144"/>
      <c r="AA62" s="1"/>
      <c r="AB62" s="1"/>
      <c r="AC62" s="1"/>
      <c r="AD62" s="1"/>
      <c r="AE62" s="1"/>
      <c r="AF62" s="1"/>
      <c r="AG62" s="1"/>
      <c r="AH62" s="1"/>
      <c r="AI62" s="1"/>
      <c r="AJ62" s="1"/>
      <c r="AK62" s="1"/>
      <c r="AL62" s="1"/>
      <c r="AM62" s="1"/>
      <c r="AN62" s="1"/>
      <c r="AO62" s="1"/>
      <c r="AP62" s="1"/>
      <c r="AQ62" s="1"/>
      <c r="AR62" s="1"/>
      <c r="AS62" s="1"/>
      <c r="AX62" s="144"/>
      <c r="AY62" s="1"/>
      <c r="AZ62" s="1"/>
      <c r="BA62" s="1"/>
      <c r="BB62" s="1"/>
      <c r="BC62" s="1"/>
      <c r="BD62" s="1"/>
      <c r="BE62" s="1"/>
      <c r="BF62" s="1"/>
      <c r="BG62" s="1"/>
      <c r="BH62" s="1"/>
      <c r="BI62" s="1"/>
      <c r="BJ62" s="1"/>
      <c r="BK62" s="1"/>
      <c r="BL62" s="1"/>
      <c r="BS62" s="1"/>
      <c r="BT62" s="1"/>
      <c r="BU62" s="1"/>
      <c r="BV62" s="1"/>
      <c r="BW62" s="1"/>
      <c r="BX62" s="1"/>
      <c r="BY62" s="1"/>
      <c r="BZ62" s="1"/>
      <c r="CA62" s="1"/>
      <c r="CK62" s="151"/>
      <c r="CL62" s="77"/>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row>
    <row r="63" spans="1:237" s="17" customFormat="1" x14ac:dyDescent="0.15">
      <c r="A63" s="1"/>
      <c r="B63" s="1"/>
      <c r="C63" s="1"/>
      <c r="D63" s="1"/>
      <c r="E63" s="1"/>
      <c r="F63" s="1"/>
      <c r="G63" s="1"/>
      <c r="H63" s="1"/>
      <c r="I63" s="1"/>
      <c r="J63" s="1"/>
      <c r="K63" s="1"/>
      <c r="L63" s="1"/>
      <c r="M63" s="1"/>
      <c r="N63" s="1"/>
      <c r="O63" s="142"/>
      <c r="P63" s="1"/>
      <c r="Q63" s="1"/>
      <c r="R63" s="1"/>
      <c r="S63" s="1"/>
      <c r="T63" s="142"/>
      <c r="Y63" s="144"/>
      <c r="AA63" s="1"/>
      <c r="AB63" s="1"/>
      <c r="AC63" s="1"/>
      <c r="AD63" s="1"/>
      <c r="AE63" s="1"/>
      <c r="AF63" s="1"/>
      <c r="AG63" s="1"/>
      <c r="AH63" s="1"/>
      <c r="AI63" s="1"/>
      <c r="AJ63" s="1"/>
      <c r="AK63" s="1"/>
      <c r="AL63" s="1"/>
      <c r="AM63" s="1"/>
      <c r="AN63" s="1"/>
      <c r="AO63" s="1"/>
      <c r="AP63" s="1"/>
      <c r="AQ63" s="1"/>
      <c r="AR63" s="1"/>
      <c r="AS63" s="1"/>
      <c r="AX63" s="144"/>
      <c r="AY63" s="1"/>
      <c r="AZ63" s="1"/>
      <c r="BA63" s="1"/>
      <c r="BB63" s="1"/>
      <c r="BC63" s="1"/>
      <c r="BD63" s="1"/>
      <c r="BE63" s="1"/>
      <c r="BF63" s="1"/>
      <c r="BG63" s="1"/>
      <c r="BH63" s="1"/>
      <c r="BI63" s="1"/>
      <c r="BJ63" s="1"/>
      <c r="BK63" s="1"/>
      <c r="BL63" s="1"/>
      <c r="BS63" s="1"/>
      <c r="BT63" s="1"/>
      <c r="BU63" s="1"/>
      <c r="BV63" s="1"/>
      <c r="BW63" s="1"/>
      <c r="BX63" s="1"/>
      <c r="BY63" s="1"/>
      <c r="BZ63" s="1"/>
      <c r="CA63" s="1"/>
      <c r="CK63" s="151"/>
      <c r="CL63" s="77"/>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row>
    <row r="64" spans="1:237" s="17" customFormat="1" x14ac:dyDescent="0.15">
      <c r="A64" s="1"/>
      <c r="B64" s="1"/>
      <c r="C64" s="1"/>
      <c r="D64" s="1"/>
      <c r="E64" s="1"/>
      <c r="F64" s="1"/>
      <c r="G64" s="1"/>
      <c r="H64" s="1"/>
      <c r="I64" s="1"/>
      <c r="J64" s="1"/>
      <c r="K64" s="1"/>
      <c r="L64" s="1"/>
      <c r="M64" s="1"/>
      <c r="N64" s="1"/>
      <c r="O64" s="142"/>
      <c r="P64" s="1"/>
      <c r="Q64" s="1"/>
      <c r="R64" s="1"/>
      <c r="S64" s="1"/>
      <c r="T64" s="142"/>
      <c r="Y64" s="144"/>
      <c r="AA64" s="1"/>
      <c r="AB64" s="1"/>
      <c r="AC64" s="1"/>
      <c r="AD64" s="1"/>
      <c r="AE64" s="1"/>
      <c r="AF64" s="1"/>
      <c r="AG64" s="1"/>
      <c r="AH64" s="1"/>
      <c r="AI64" s="1"/>
      <c r="AJ64" s="1"/>
      <c r="AK64" s="1"/>
      <c r="AL64" s="1"/>
      <c r="AM64" s="1"/>
      <c r="AN64" s="1"/>
      <c r="AO64" s="1"/>
      <c r="AP64" s="1"/>
      <c r="AQ64" s="1"/>
      <c r="AR64" s="1"/>
      <c r="AS64" s="1"/>
      <c r="AX64" s="144"/>
      <c r="AY64" s="1"/>
      <c r="AZ64" s="1"/>
      <c r="BA64" s="1"/>
      <c r="BB64" s="1"/>
      <c r="BC64" s="1"/>
      <c r="BD64" s="1"/>
      <c r="BE64" s="1"/>
      <c r="BF64" s="1"/>
      <c r="BG64" s="1"/>
      <c r="BH64" s="1"/>
      <c r="BI64" s="1"/>
      <c r="BJ64" s="1"/>
      <c r="BK64" s="1"/>
      <c r="BL64" s="1"/>
      <c r="BS64" s="1"/>
      <c r="BT64" s="1"/>
      <c r="BU64" s="1"/>
      <c r="BV64" s="1"/>
      <c r="BW64" s="1"/>
      <c r="BX64" s="1"/>
      <c r="BY64" s="1"/>
      <c r="BZ64" s="1"/>
      <c r="CA64" s="1"/>
      <c r="CK64" s="151"/>
      <c r="CL64" s="77"/>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row>
    <row r="65" spans="1:237" s="17" customFormat="1" x14ac:dyDescent="0.15">
      <c r="A65" s="1"/>
      <c r="B65" s="1"/>
      <c r="C65" s="1"/>
      <c r="D65" s="1"/>
      <c r="E65" s="1"/>
      <c r="F65" s="1"/>
      <c r="G65" s="1"/>
      <c r="H65" s="1"/>
      <c r="I65" s="1"/>
      <c r="J65" s="1"/>
      <c r="K65" s="1"/>
      <c r="L65" s="1"/>
      <c r="M65" s="1"/>
      <c r="N65" s="1"/>
      <c r="O65" s="142"/>
      <c r="P65" s="1"/>
      <c r="Q65" s="1"/>
      <c r="R65" s="1"/>
      <c r="S65" s="1"/>
      <c r="T65" s="142"/>
      <c r="Y65" s="144"/>
      <c r="AA65" s="1"/>
      <c r="AB65" s="1"/>
      <c r="AC65" s="1"/>
      <c r="AD65" s="1"/>
      <c r="AE65" s="1"/>
      <c r="AF65" s="1"/>
      <c r="AG65" s="1"/>
      <c r="AH65" s="1"/>
      <c r="AI65" s="1"/>
      <c r="AJ65" s="1"/>
      <c r="AK65" s="1"/>
      <c r="AL65" s="1"/>
      <c r="AM65" s="1"/>
      <c r="AN65" s="1"/>
      <c r="AO65" s="1"/>
      <c r="AP65" s="1"/>
      <c r="AQ65" s="1"/>
      <c r="AR65" s="1"/>
      <c r="AS65" s="1"/>
      <c r="AX65" s="144"/>
      <c r="AY65" s="1"/>
      <c r="AZ65" s="1"/>
      <c r="BA65" s="1"/>
      <c r="BB65" s="1"/>
      <c r="BC65" s="1"/>
      <c r="BD65" s="1"/>
      <c r="BE65" s="1"/>
      <c r="BF65" s="1"/>
      <c r="BG65" s="1"/>
      <c r="BH65" s="1"/>
      <c r="BI65" s="1"/>
      <c r="BJ65" s="1"/>
      <c r="BK65" s="1"/>
      <c r="BL65" s="1"/>
      <c r="BS65" s="1"/>
      <c r="BT65" s="1"/>
      <c r="BU65" s="1"/>
      <c r="BV65" s="1"/>
      <c r="BW65" s="1"/>
      <c r="BX65" s="1"/>
      <c r="BY65" s="1"/>
      <c r="BZ65" s="1"/>
      <c r="CA65" s="1"/>
      <c r="CK65" s="151"/>
      <c r="CL65" s="77"/>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s="17" customFormat="1" x14ac:dyDescent="0.15">
      <c r="A66" s="1"/>
      <c r="B66" s="1"/>
      <c r="C66" s="1"/>
      <c r="D66" s="1"/>
      <c r="E66" s="1"/>
      <c r="F66" s="1"/>
      <c r="G66" s="1"/>
      <c r="H66" s="1"/>
      <c r="I66" s="1"/>
      <c r="J66" s="1"/>
      <c r="K66" s="1"/>
      <c r="L66" s="1"/>
      <c r="M66" s="1"/>
      <c r="N66" s="1"/>
      <c r="O66" s="142"/>
      <c r="P66" s="1"/>
      <c r="Q66" s="1"/>
      <c r="R66" s="1"/>
      <c r="S66" s="1"/>
      <c r="T66" s="142"/>
      <c r="Y66" s="144"/>
      <c r="AA66" s="1"/>
      <c r="AB66" s="1"/>
      <c r="AC66" s="1"/>
      <c r="AD66" s="1"/>
      <c r="AE66" s="1"/>
      <c r="AF66" s="1"/>
      <c r="AG66" s="1"/>
      <c r="AH66" s="1"/>
      <c r="AI66" s="1"/>
      <c r="AJ66" s="1"/>
      <c r="AK66" s="1"/>
      <c r="AL66" s="1"/>
      <c r="AM66" s="1"/>
      <c r="AN66" s="1"/>
      <c r="AO66" s="1"/>
      <c r="AP66" s="1"/>
      <c r="AQ66" s="1"/>
      <c r="AR66" s="1"/>
      <c r="AS66" s="1"/>
      <c r="AX66" s="144"/>
      <c r="AY66" s="1"/>
      <c r="AZ66" s="1"/>
      <c r="BA66" s="1"/>
      <c r="BB66" s="1"/>
      <c r="BC66" s="1"/>
      <c r="BD66" s="1"/>
      <c r="BE66" s="1"/>
      <c r="BF66" s="1"/>
      <c r="BG66" s="1"/>
      <c r="BH66" s="1"/>
      <c r="BI66" s="1"/>
      <c r="BJ66" s="1"/>
      <c r="BK66" s="1"/>
      <c r="BL66" s="1"/>
      <c r="BS66" s="1"/>
      <c r="BT66" s="1"/>
      <c r="BU66" s="1"/>
      <c r="BV66" s="1"/>
      <c r="BW66" s="1"/>
      <c r="BX66" s="1"/>
      <c r="BY66" s="1"/>
      <c r="BZ66" s="1"/>
      <c r="CA66" s="1"/>
      <c r="CK66" s="151"/>
      <c r="CL66" s="77"/>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s="17" customFormat="1" x14ac:dyDescent="0.15">
      <c r="A67" s="1"/>
      <c r="B67" s="1"/>
      <c r="C67" s="1"/>
      <c r="D67" s="1"/>
      <c r="E67" s="1"/>
      <c r="F67" s="1"/>
      <c r="G67" s="1"/>
      <c r="H67" s="1"/>
      <c r="I67" s="1"/>
      <c r="J67" s="1"/>
      <c r="K67" s="1"/>
      <c r="L67" s="1"/>
      <c r="M67" s="1"/>
      <c r="N67" s="1"/>
      <c r="O67" s="142"/>
      <c r="P67" s="1"/>
      <c r="Q67" s="1"/>
      <c r="R67" s="1"/>
      <c r="S67" s="1"/>
      <c r="T67" s="142"/>
      <c r="Y67" s="144"/>
      <c r="AA67" s="1"/>
      <c r="AB67" s="1"/>
      <c r="AC67" s="1"/>
      <c r="AD67" s="1"/>
      <c r="AE67" s="1"/>
      <c r="AF67" s="1"/>
      <c r="AG67" s="1"/>
      <c r="AH67" s="1"/>
      <c r="AI67" s="1"/>
      <c r="AJ67" s="1"/>
      <c r="AK67" s="1"/>
      <c r="AL67" s="1"/>
      <c r="AM67" s="1"/>
      <c r="AN67" s="1"/>
      <c r="AO67" s="1"/>
      <c r="AP67" s="1"/>
      <c r="AQ67" s="1"/>
      <c r="AR67" s="1"/>
      <c r="AS67" s="1"/>
      <c r="AX67" s="144"/>
      <c r="AY67" s="1"/>
      <c r="AZ67" s="1"/>
      <c r="BA67" s="1"/>
      <c r="BB67" s="1"/>
      <c r="BC67" s="1"/>
      <c r="BD67" s="1"/>
      <c r="BE67" s="1"/>
      <c r="BF67" s="1"/>
      <c r="BG67" s="1"/>
      <c r="BH67" s="1"/>
      <c r="BI67" s="1"/>
      <c r="BJ67" s="1"/>
      <c r="BK67" s="1"/>
      <c r="BL67" s="1"/>
      <c r="BS67" s="1"/>
      <c r="BT67" s="1"/>
      <c r="BU67" s="1"/>
      <c r="BV67" s="1"/>
      <c r="BW67" s="1"/>
      <c r="BX67" s="1"/>
      <c r="BY67" s="1"/>
      <c r="BZ67" s="1"/>
      <c r="CA67" s="1"/>
      <c r="CK67" s="151"/>
      <c r="CL67" s="77"/>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s="17" customFormat="1" x14ac:dyDescent="0.15">
      <c r="A68" s="1"/>
      <c r="B68" s="1"/>
      <c r="C68" s="1"/>
      <c r="D68" s="1"/>
      <c r="E68" s="1"/>
      <c r="F68" s="1"/>
      <c r="G68" s="1"/>
      <c r="H68" s="1"/>
      <c r="I68" s="1"/>
      <c r="J68" s="1"/>
      <c r="K68" s="1"/>
      <c r="L68" s="1"/>
      <c r="M68" s="1"/>
      <c r="N68" s="1"/>
      <c r="O68" s="142"/>
      <c r="P68" s="1"/>
      <c r="Q68" s="1"/>
      <c r="R68" s="1"/>
      <c r="S68" s="1"/>
      <c r="T68" s="142"/>
      <c r="Y68" s="144"/>
      <c r="AA68" s="1"/>
      <c r="AB68" s="1"/>
      <c r="AC68" s="1"/>
      <c r="AD68" s="1"/>
      <c r="AE68" s="1"/>
      <c r="AF68" s="1"/>
      <c r="AG68" s="1"/>
      <c r="AH68" s="1"/>
      <c r="AI68" s="1"/>
      <c r="AJ68" s="1"/>
      <c r="AK68" s="1"/>
      <c r="AL68" s="1"/>
      <c r="AM68" s="1"/>
      <c r="AN68" s="1"/>
      <c r="AO68" s="1"/>
      <c r="AP68" s="1"/>
      <c r="AQ68" s="1"/>
      <c r="AR68" s="1"/>
      <c r="AS68" s="1"/>
      <c r="AX68" s="144"/>
      <c r="AY68" s="1"/>
      <c r="AZ68" s="1"/>
      <c r="BA68" s="1"/>
      <c r="BB68" s="1"/>
      <c r="BC68" s="1"/>
      <c r="BD68" s="1"/>
      <c r="BE68" s="1"/>
      <c r="BF68" s="1"/>
      <c r="BG68" s="1"/>
      <c r="BH68" s="1"/>
      <c r="BI68" s="1"/>
      <c r="BJ68" s="1"/>
      <c r="BK68" s="1"/>
      <c r="BL68" s="1"/>
      <c r="BS68" s="1"/>
      <c r="BT68" s="1"/>
      <c r="BU68" s="1"/>
      <c r="BV68" s="1"/>
      <c r="BW68" s="1"/>
      <c r="BX68" s="1"/>
      <c r="BY68" s="1"/>
      <c r="BZ68" s="1"/>
      <c r="CA68" s="1"/>
      <c r="CK68" s="151"/>
      <c r="CL68" s="77"/>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s="17" customFormat="1" x14ac:dyDescent="0.15">
      <c r="A69" s="1"/>
      <c r="B69" s="1"/>
      <c r="C69" s="1"/>
      <c r="D69" s="1"/>
      <c r="E69" s="1"/>
      <c r="F69" s="1"/>
      <c r="G69" s="1"/>
      <c r="H69" s="1"/>
      <c r="I69" s="1"/>
      <c r="J69" s="1"/>
      <c r="K69" s="1"/>
      <c r="L69" s="1"/>
      <c r="M69" s="1"/>
      <c r="N69" s="1"/>
      <c r="O69" s="142"/>
      <c r="P69" s="1"/>
      <c r="Q69" s="1"/>
      <c r="R69" s="1"/>
      <c r="S69" s="1"/>
      <c r="T69" s="142"/>
      <c r="Y69" s="144"/>
      <c r="AA69" s="1"/>
      <c r="AB69" s="1"/>
      <c r="AC69" s="1"/>
      <c r="AD69" s="1"/>
      <c r="AE69" s="1"/>
      <c r="AF69" s="1"/>
      <c r="AG69" s="1"/>
      <c r="AH69" s="1"/>
      <c r="AI69" s="1"/>
      <c r="AJ69" s="1"/>
      <c r="AK69" s="1"/>
      <c r="AL69" s="1"/>
      <c r="AM69" s="1"/>
      <c r="AN69" s="1"/>
      <c r="AO69" s="1"/>
      <c r="AP69" s="1"/>
      <c r="AQ69" s="1"/>
      <c r="AR69" s="1"/>
      <c r="AS69" s="1"/>
      <c r="AX69" s="144"/>
      <c r="AY69" s="1"/>
      <c r="AZ69" s="1"/>
      <c r="BA69" s="1"/>
      <c r="BB69" s="1"/>
      <c r="BC69" s="1"/>
      <c r="BD69" s="1"/>
      <c r="BE69" s="1"/>
      <c r="BF69" s="1"/>
      <c r="BG69" s="1"/>
      <c r="BH69" s="1"/>
      <c r="BI69" s="1"/>
      <c r="BJ69" s="1"/>
      <c r="BK69" s="1"/>
      <c r="BL69" s="1"/>
      <c r="BS69" s="1"/>
      <c r="BT69" s="1"/>
      <c r="BU69" s="1"/>
      <c r="BV69" s="1"/>
      <c r="BW69" s="1"/>
      <c r="BX69" s="1"/>
      <c r="BY69" s="1"/>
      <c r="BZ69" s="1"/>
      <c r="CA69" s="1"/>
      <c r="CK69" s="151"/>
      <c r="CL69" s="77"/>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s="17" customFormat="1" x14ac:dyDescent="0.15">
      <c r="A70" s="1"/>
      <c r="B70" s="1"/>
      <c r="C70" s="1"/>
      <c r="D70" s="1"/>
      <c r="E70" s="1"/>
      <c r="F70" s="1"/>
      <c r="G70" s="1"/>
      <c r="H70" s="1"/>
      <c r="I70" s="1"/>
      <c r="J70" s="1"/>
      <c r="K70" s="1"/>
      <c r="L70" s="1"/>
      <c r="M70" s="1"/>
      <c r="N70" s="1"/>
      <c r="O70" s="142"/>
      <c r="P70" s="1"/>
      <c r="Q70" s="1"/>
      <c r="R70" s="1"/>
      <c r="S70" s="1"/>
      <c r="T70" s="142"/>
      <c r="Y70" s="144"/>
      <c r="AA70" s="1"/>
      <c r="AB70" s="1"/>
      <c r="AC70" s="1"/>
      <c r="AD70" s="1"/>
      <c r="AE70" s="1"/>
      <c r="AF70" s="1"/>
      <c r="AG70" s="1"/>
      <c r="AH70" s="1"/>
      <c r="AI70" s="1"/>
      <c r="AJ70" s="1"/>
      <c r="AK70" s="1"/>
      <c r="AL70" s="1"/>
      <c r="AM70" s="1"/>
      <c r="AN70" s="1"/>
      <c r="AO70" s="1"/>
      <c r="AP70" s="1"/>
      <c r="AQ70" s="1"/>
      <c r="AR70" s="1"/>
      <c r="AS70" s="1"/>
      <c r="AX70" s="144"/>
      <c r="AY70" s="1"/>
      <c r="AZ70" s="1"/>
      <c r="BA70" s="1"/>
      <c r="BB70" s="1"/>
      <c r="BC70" s="1"/>
      <c r="BD70" s="1"/>
      <c r="BE70" s="1"/>
      <c r="BF70" s="1"/>
      <c r="BG70" s="1"/>
      <c r="BH70" s="1"/>
      <c r="BI70" s="1"/>
      <c r="BJ70" s="1"/>
      <c r="BK70" s="1"/>
      <c r="BL70" s="1"/>
      <c r="BS70" s="1"/>
      <c r="BT70" s="1"/>
      <c r="BU70" s="1"/>
      <c r="BV70" s="1"/>
      <c r="BW70" s="1"/>
      <c r="BX70" s="1"/>
      <c r="BY70" s="1"/>
      <c r="BZ70" s="1"/>
      <c r="CA70" s="1"/>
      <c r="CK70" s="151"/>
      <c r="CL70" s="77"/>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s="17" customFormat="1" x14ac:dyDescent="0.15">
      <c r="A71" s="1"/>
      <c r="B71" s="1"/>
      <c r="C71" s="1"/>
      <c r="D71" s="1"/>
      <c r="E71" s="1"/>
      <c r="F71" s="1"/>
      <c r="G71" s="1"/>
      <c r="H71" s="1"/>
      <c r="I71" s="1"/>
      <c r="J71" s="1"/>
      <c r="K71" s="1"/>
      <c r="L71" s="1"/>
      <c r="M71" s="1"/>
      <c r="N71" s="1"/>
      <c r="O71" s="142"/>
      <c r="P71" s="1"/>
      <c r="Q71" s="1"/>
      <c r="R71" s="1"/>
      <c r="S71" s="1"/>
      <c r="T71" s="142"/>
      <c r="Y71" s="144"/>
      <c r="AA71" s="1"/>
      <c r="AB71" s="1"/>
      <c r="AC71" s="1"/>
      <c r="AD71" s="1"/>
      <c r="AE71" s="1"/>
      <c r="AF71" s="1"/>
      <c r="AG71" s="1"/>
      <c r="AH71" s="1"/>
      <c r="AI71" s="1"/>
      <c r="AJ71" s="1"/>
      <c r="AK71" s="1"/>
      <c r="AL71" s="1"/>
      <c r="AM71" s="1"/>
      <c r="AN71" s="1"/>
      <c r="AO71" s="1"/>
      <c r="AP71" s="1"/>
      <c r="AQ71" s="1"/>
      <c r="AR71" s="1"/>
      <c r="AS71" s="1"/>
      <c r="AX71" s="144"/>
      <c r="AY71" s="1"/>
      <c r="AZ71" s="1"/>
      <c r="BA71" s="1"/>
      <c r="BB71" s="1"/>
      <c r="BC71" s="1"/>
      <c r="BD71" s="1"/>
      <c r="BE71" s="1"/>
      <c r="BF71" s="1"/>
      <c r="BG71" s="1"/>
      <c r="BH71" s="1"/>
      <c r="BI71" s="1"/>
      <c r="BJ71" s="1"/>
      <c r="BK71" s="1"/>
      <c r="BL71" s="1"/>
      <c r="BS71" s="1"/>
      <c r="BT71" s="1"/>
      <c r="BU71" s="1"/>
      <c r="BV71" s="1"/>
      <c r="BW71" s="1"/>
      <c r="BX71" s="1"/>
      <c r="BY71" s="1"/>
      <c r="BZ71" s="1"/>
      <c r="CA71" s="1"/>
      <c r="CK71" s="151"/>
      <c r="CL71" s="77"/>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s="17" customFormat="1" x14ac:dyDescent="0.15">
      <c r="A72" s="1"/>
      <c r="B72" s="1"/>
      <c r="C72" s="1"/>
      <c r="D72" s="1"/>
      <c r="E72" s="1"/>
      <c r="F72" s="1"/>
      <c r="G72" s="1"/>
      <c r="H72" s="1"/>
      <c r="I72" s="1"/>
      <c r="J72" s="1"/>
      <c r="K72" s="1"/>
      <c r="L72" s="1"/>
      <c r="M72" s="1"/>
      <c r="N72" s="1"/>
      <c r="O72" s="142"/>
      <c r="P72" s="1"/>
      <c r="Q72" s="1"/>
      <c r="R72" s="1"/>
      <c r="S72" s="1"/>
      <c r="T72" s="142"/>
      <c r="Y72" s="144"/>
      <c r="AA72" s="1"/>
      <c r="AB72" s="1"/>
      <c r="AC72" s="1"/>
      <c r="AD72" s="1"/>
      <c r="AE72" s="1"/>
      <c r="AF72" s="1"/>
      <c r="AG72" s="1"/>
      <c r="AH72" s="1"/>
      <c r="AI72" s="1"/>
      <c r="AJ72" s="1"/>
      <c r="AK72" s="1"/>
      <c r="AL72" s="1"/>
      <c r="AM72" s="1"/>
      <c r="AN72" s="1"/>
      <c r="AO72" s="1"/>
      <c r="AP72" s="1"/>
      <c r="AQ72" s="1"/>
      <c r="AR72" s="1"/>
      <c r="AS72" s="1"/>
      <c r="AX72" s="144"/>
      <c r="AY72" s="1"/>
      <c r="AZ72" s="1"/>
      <c r="BA72" s="1"/>
      <c r="BB72" s="1"/>
      <c r="BC72" s="1"/>
      <c r="BD72" s="1"/>
      <c r="BE72" s="1"/>
      <c r="BF72" s="1"/>
      <c r="BG72" s="1"/>
      <c r="BH72" s="1"/>
      <c r="BI72" s="1"/>
      <c r="BJ72" s="1"/>
      <c r="BK72" s="1"/>
      <c r="BL72" s="1"/>
      <c r="BS72" s="1"/>
      <c r="BT72" s="1"/>
      <c r="BU72" s="1"/>
      <c r="BV72" s="1"/>
      <c r="BW72" s="1"/>
      <c r="BX72" s="1"/>
      <c r="BY72" s="1"/>
      <c r="BZ72" s="1"/>
      <c r="CA72" s="1"/>
      <c r="CK72" s="151"/>
      <c r="CL72" s="77"/>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s="17" customFormat="1" x14ac:dyDescent="0.15">
      <c r="A73" s="1"/>
      <c r="B73" s="1"/>
      <c r="C73" s="1"/>
      <c r="D73" s="1"/>
      <c r="E73" s="1"/>
      <c r="F73" s="1"/>
      <c r="G73" s="1"/>
      <c r="H73" s="1"/>
      <c r="I73" s="1"/>
      <c r="J73" s="1"/>
      <c r="K73" s="1"/>
      <c r="L73" s="1"/>
      <c r="M73" s="1"/>
      <c r="N73" s="1"/>
      <c r="O73" s="142"/>
      <c r="P73" s="1"/>
      <c r="Q73" s="1"/>
      <c r="R73" s="1"/>
      <c r="S73" s="1"/>
      <c r="T73" s="142"/>
      <c r="Y73" s="144"/>
      <c r="AA73" s="1"/>
      <c r="AB73" s="1"/>
      <c r="AC73" s="1"/>
      <c r="AD73" s="1"/>
      <c r="AE73" s="1"/>
      <c r="AF73" s="1"/>
      <c r="AG73" s="1"/>
      <c r="AH73" s="1"/>
      <c r="AI73" s="1"/>
      <c r="AJ73" s="1"/>
      <c r="AK73" s="1"/>
      <c r="AL73" s="1"/>
      <c r="AM73" s="1"/>
      <c r="AN73" s="1"/>
      <c r="AO73" s="1"/>
      <c r="AP73" s="1"/>
      <c r="AQ73" s="1"/>
      <c r="AR73" s="1"/>
      <c r="AS73" s="1"/>
      <c r="AX73" s="144"/>
      <c r="AY73" s="1"/>
      <c r="AZ73" s="1"/>
      <c r="BA73" s="1"/>
      <c r="BB73" s="1"/>
      <c r="BC73" s="1"/>
      <c r="BD73" s="1"/>
      <c r="BE73" s="1"/>
      <c r="BF73" s="1"/>
      <c r="BG73" s="1"/>
      <c r="BH73" s="1"/>
      <c r="BI73" s="1"/>
      <c r="BJ73" s="1"/>
      <c r="BK73" s="1"/>
      <c r="BL73" s="1"/>
      <c r="BS73" s="1"/>
      <c r="BT73" s="1"/>
      <c r="BU73" s="1"/>
      <c r="BV73" s="1"/>
      <c r="BW73" s="1"/>
      <c r="BX73" s="1"/>
      <c r="BY73" s="1"/>
      <c r="BZ73" s="1"/>
      <c r="CA73" s="1"/>
      <c r="CK73" s="151"/>
      <c r="CL73" s="77"/>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s="17" customFormat="1" x14ac:dyDescent="0.15">
      <c r="A74" s="1"/>
      <c r="B74" s="1"/>
      <c r="C74" s="1"/>
      <c r="D74" s="1"/>
      <c r="E74" s="1"/>
      <c r="F74" s="1"/>
      <c r="G74" s="1"/>
      <c r="H74" s="1"/>
      <c r="I74" s="1"/>
      <c r="J74" s="1"/>
      <c r="K74" s="1"/>
      <c r="L74" s="1"/>
      <c r="M74" s="1"/>
      <c r="N74" s="1"/>
      <c r="O74" s="142"/>
      <c r="P74" s="1"/>
      <c r="Q74" s="1"/>
      <c r="R74" s="1"/>
      <c r="S74" s="1"/>
      <c r="T74" s="142"/>
      <c r="Y74" s="144"/>
      <c r="AA74" s="1"/>
      <c r="AB74" s="1"/>
      <c r="AC74" s="1"/>
      <c r="AD74" s="1"/>
      <c r="AE74" s="1"/>
      <c r="AF74" s="1"/>
      <c r="AG74" s="1"/>
      <c r="AH74" s="1"/>
      <c r="AI74" s="1"/>
      <c r="AJ74" s="1"/>
      <c r="AK74" s="1"/>
      <c r="AL74" s="1"/>
      <c r="AM74" s="1"/>
      <c r="AN74" s="1"/>
      <c r="AO74" s="1"/>
      <c r="AP74" s="1"/>
      <c r="AQ74" s="1"/>
      <c r="AR74" s="1"/>
      <c r="AS74" s="1"/>
      <c r="AX74" s="144"/>
      <c r="AY74" s="1"/>
      <c r="AZ74" s="1"/>
      <c r="BA74" s="1"/>
      <c r="BB74" s="1"/>
      <c r="BC74" s="1"/>
      <c r="BD74" s="1"/>
      <c r="BE74" s="1"/>
      <c r="BF74" s="1"/>
      <c r="BG74" s="1"/>
      <c r="BH74" s="1"/>
      <c r="BI74" s="1"/>
      <c r="BJ74" s="1"/>
      <c r="BK74" s="1"/>
      <c r="BL74" s="1"/>
      <c r="BS74" s="1"/>
      <c r="BT74" s="1"/>
      <c r="BU74" s="1"/>
      <c r="BV74" s="1"/>
      <c r="BW74" s="1"/>
      <c r="BX74" s="1"/>
      <c r="BY74" s="1"/>
      <c r="BZ74" s="1"/>
      <c r="CA74" s="1"/>
      <c r="CK74" s="151"/>
      <c r="CL74" s="77"/>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s="17" customFormat="1" x14ac:dyDescent="0.15">
      <c r="A75" s="1"/>
      <c r="B75" s="1"/>
      <c r="C75" s="1"/>
      <c r="D75" s="1"/>
      <c r="E75" s="1"/>
      <c r="F75" s="1"/>
      <c r="G75" s="1"/>
      <c r="H75" s="1"/>
      <c r="I75" s="1"/>
      <c r="J75" s="1"/>
      <c r="K75" s="1"/>
      <c r="L75" s="1"/>
      <c r="M75" s="1"/>
      <c r="N75" s="1"/>
      <c r="O75" s="142"/>
      <c r="P75" s="1"/>
      <c r="Q75" s="1"/>
      <c r="R75" s="1"/>
      <c r="S75" s="1"/>
      <c r="T75" s="142"/>
      <c r="Y75" s="144"/>
      <c r="AA75" s="1"/>
      <c r="AB75" s="1"/>
      <c r="AC75" s="1"/>
      <c r="AD75" s="1"/>
      <c r="AE75" s="1"/>
      <c r="AF75" s="1"/>
      <c r="AG75" s="1"/>
      <c r="AH75" s="1"/>
      <c r="AI75" s="1"/>
      <c r="AJ75" s="1"/>
      <c r="AK75" s="1"/>
      <c r="AL75" s="1"/>
      <c r="AM75" s="1"/>
      <c r="AN75" s="1"/>
      <c r="AO75" s="1"/>
      <c r="AP75" s="1"/>
      <c r="AQ75" s="1"/>
      <c r="AR75" s="1"/>
      <c r="AS75" s="1"/>
      <c r="AX75" s="144"/>
      <c r="AY75" s="1"/>
      <c r="AZ75" s="1"/>
      <c r="BA75" s="1"/>
      <c r="BB75" s="1"/>
      <c r="BC75" s="1"/>
      <c r="BD75" s="1"/>
      <c r="BE75" s="1"/>
      <c r="BF75" s="1"/>
      <c r="BG75" s="1"/>
      <c r="BH75" s="1"/>
      <c r="BI75" s="1"/>
      <c r="BJ75" s="1"/>
      <c r="BK75" s="1"/>
      <c r="BL75" s="1"/>
      <c r="BS75" s="1"/>
      <c r="BT75" s="1"/>
      <c r="BU75" s="1"/>
      <c r="BV75" s="1"/>
      <c r="BW75" s="1"/>
      <c r="BX75" s="1"/>
      <c r="BY75" s="1"/>
      <c r="BZ75" s="1"/>
      <c r="CA75" s="1"/>
      <c r="CK75" s="151"/>
      <c r="CL75" s="77"/>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s="17" customFormat="1" x14ac:dyDescent="0.15">
      <c r="A76" s="1"/>
      <c r="B76" s="1"/>
      <c r="C76" s="1"/>
      <c r="D76" s="1"/>
      <c r="E76" s="1"/>
      <c r="F76" s="1"/>
      <c r="G76" s="1"/>
      <c r="H76" s="1"/>
      <c r="I76" s="1"/>
      <c r="J76" s="1"/>
      <c r="K76" s="1"/>
      <c r="L76" s="1"/>
      <c r="M76" s="1"/>
      <c r="N76" s="1"/>
      <c r="O76" s="142"/>
      <c r="P76" s="1"/>
      <c r="Q76" s="1"/>
      <c r="R76" s="1"/>
      <c r="S76" s="1"/>
      <c r="T76" s="142"/>
      <c r="Y76" s="144"/>
      <c r="AA76" s="1"/>
      <c r="AB76" s="1"/>
      <c r="AC76" s="1"/>
      <c r="AD76" s="1"/>
      <c r="AE76" s="1"/>
      <c r="AF76" s="1"/>
      <c r="AG76" s="1"/>
      <c r="AH76" s="1"/>
      <c r="AI76" s="1"/>
      <c r="AJ76" s="1"/>
      <c r="AK76" s="1"/>
      <c r="AL76" s="1"/>
      <c r="AM76" s="1"/>
      <c r="AN76" s="1"/>
      <c r="AO76" s="1"/>
      <c r="AP76" s="1"/>
      <c r="AQ76" s="1"/>
      <c r="AR76" s="1"/>
      <c r="AS76" s="1"/>
      <c r="AX76" s="144"/>
      <c r="AY76" s="1"/>
      <c r="AZ76" s="1"/>
      <c r="BA76" s="1"/>
      <c r="BB76" s="1"/>
      <c r="BC76" s="1"/>
      <c r="BD76" s="1"/>
      <c r="BE76" s="1"/>
      <c r="BF76" s="1"/>
      <c r="BG76" s="1"/>
      <c r="BH76" s="1"/>
      <c r="BI76" s="1"/>
      <c r="BJ76" s="1"/>
      <c r="BK76" s="1"/>
      <c r="BL76" s="1"/>
      <c r="BS76" s="1"/>
      <c r="BT76" s="1"/>
      <c r="BU76" s="1"/>
      <c r="BV76" s="1"/>
      <c r="BW76" s="1"/>
      <c r="BX76" s="1"/>
      <c r="BY76" s="1"/>
      <c r="BZ76" s="1"/>
      <c r="CA76" s="1"/>
      <c r="CK76" s="151"/>
      <c r="CL76" s="77"/>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row>
    <row r="77" spans="1:237" s="17" customFormat="1" x14ac:dyDescent="0.15">
      <c r="A77" s="1"/>
      <c r="B77" s="1"/>
      <c r="C77" s="1"/>
      <c r="D77" s="1"/>
      <c r="E77" s="1"/>
      <c r="F77" s="1"/>
      <c r="G77" s="1"/>
      <c r="H77" s="1"/>
      <c r="I77" s="1"/>
      <c r="J77" s="1"/>
      <c r="K77" s="1"/>
      <c r="L77" s="1"/>
      <c r="M77" s="1"/>
      <c r="N77" s="1"/>
      <c r="O77" s="142"/>
      <c r="P77" s="1"/>
      <c r="Q77" s="1"/>
      <c r="R77" s="1"/>
      <c r="S77" s="1"/>
      <c r="T77" s="142"/>
      <c r="Y77" s="144"/>
      <c r="AA77" s="1"/>
      <c r="AB77" s="1"/>
      <c r="AC77" s="1"/>
      <c r="AD77" s="1"/>
      <c r="AE77" s="1"/>
      <c r="AF77" s="1"/>
      <c r="AG77" s="1"/>
      <c r="AH77" s="1"/>
      <c r="AI77" s="1"/>
      <c r="AJ77" s="1"/>
      <c r="AK77" s="1"/>
      <c r="AL77" s="1"/>
      <c r="AM77" s="1"/>
      <c r="AN77" s="1"/>
      <c r="AO77" s="1"/>
      <c r="AP77" s="1"/>
      <c r="AQ77" s="1"/>
      <c r="AR77" s="1"/>
      <c r="AS77" s="1"/>
      <c r="AX77" s="144"/>
      <c r="AY77" s="1"/>
      <c r="AZ77" s="1"/>
      <c r="BA77" s="1"/>
      <c r="BB77" s="1"/>
      <c r="BC77" s="1"/>
      <c r="BD77" s="1"/>
      <c r="BE77" s="1"/>
      <c r="BF77" s="1"/>
      <c r="BG77" s="1"/>
      <c r="BH77" s="1"/>
      <c r="BI77" s="1"/>
      <c r="BJ77" s="1"/>
      <c r="BK77" s="1"/>
      <c r="BL77" s="1"/>
      <c r="BS77" s="1"/>
      <c r="BT77" s="1"/>
      <c r="BU77" s="1"/>
      <c r="BV77" s="1"/>
      <c r="BW77" s="1"/>
      <c r="BX77" s="1"/>
      <c r="BY77" s="1"/>
      <c r="BZ77" s="1"/>
      <c r="CA77" s="1"/>
      <c r="CK77" s="151"/>
      <c r="CL77" s="77"/>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row>
    <row r="78" spans="1:237" s="17" customFormat="1" x14ac:dyDescent="0.15">
      <c r="A78" s="1"/>
      <c r="B78" s="1"/>
      <c r="C78" s="1"/>
      <c r="D78" s="1"/>
      <c r="E78" s="1"/>
      <c r="F78" s="1"/>
      <c r="G78" s="1"/>
      <c r="H78" s="1"/>
      <c r="I78" s="1"/>
      <c r="J78" s="1"/>
      <c r="K78" s="1"/>
      <c r="L78" s="1"/>
      <c r="M78" s="1"/>
      <c r="N78" s="1"/>
      <c r="O78" s="142"/>
      <c r="P78" s="1"/>
      <c r="Q78" s="1"/>
      <c r="R78" s="1"/>
      <c r="S78" s="1"/>
      <c r="T78" s="142"/>
      <c r="Y78" s="144"/>
      <c r="AA78" s="1"/>
      <c r="AB78" s="1"/>
      <c r="AC78" s="1"/>
      <c r="AD78" s="1"/>
      <c r="AE78" s="1"/>
      <c r="AF78" s="1"/>
      <c r="AG78" s="1"/>
      <c r="AH78" s="1"/>
      <c r="AI78" s="1"/>
      <c r="AJ78" s="1"/>
      <c r="AK78" s="1"/>
      <c r="AL78" s="1"/>
      <c r="AM78" s="1"/>
      <c r="AN78" s="1"/>
      <c r="AO78" s="1"/>
      <c r="AP78" s="1"/>
      <c r="AQ78" s="1"/>
      <c r="AR78" s="1"/>
      <c r="AS78" s="1"/>
      <c r="AX78" s="144"/>
      <c r="AY78" s="1"/>
      <c r="AZ78" s="1"/>
      <c r="BA78" s="1"/>
      <c r="BB78" s="1"/>
      <c r="BC78" s="1"/>
      <c r="BD78" s="1"/>
      <c r="BE78" s="1"/>
      <c r="BF78" s="1"/>
      <c r="BG78" s="1"/>
      <c r="BH78" s="1"/>
      <c r="BI78" s="1"/>
      <c r="BJ78" s="1"/>
      <c r="BK78" s="1"/>
      <c r="BL78" s="1"/>
      <c r="BS78" s="1"/>
      <c r="BT78" s="1"/>
      <c r="BU78" s="1"/>
      <c r="BV78" s="1"/>
      <c r="BW78" s="1"/>
      <c r="BX78" s="1"/>
      <c r="BY78" s="1"/>
      <c r="BZ78" s="1"/>
      <c r="CA78" s="1"/>
      <c r="CK78" s="151"/>
      <c r="CL78" s="77"/>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row>
    <row r="79" spans="1:237" s="17" customFormat="1" x14ac:dyDescent="0.15">
      <c r="A79" s="1"/>
      <c r="B79" s="1"/>
      <c r="C79" s="1"/>
      <c r="D79" s="1"/>
      <c r="E79" s="1"/>
      <c r="F79" s="1"/>
      <c r="G79" s="1"/>
      <c r="H79" s="1"/>
      <c r="I79" s="1"/>
      <c r="J79" s="1"/>
      <c r="K79" s="1"/>
      <c r="L79" s="1"/>
      <c r="M79" s="1"/>
      <c r="N79" s="1"/>
      <c r="O79" s="142"/>
      <c r="P79" s="1"/>
      <c r="Q79" s="1"/>
      <c r="R79" s="1"/>
      <c r="S79" s="1"/>
      <c r="T79" s="142"/>
      <c r="Y79" s="144"/>
      <c r="AA79" s="1"/>
      <c r="AB79" s="1"/>
      <c r="AC79" s="1"/>
      <c r="AD79" s="1"/>
      <c r="AE79" s="1"/>
      <c r="AF79" s="1"/>
      <c r="AG79" s="1"/>
      <c r="AH79" s="1"/>
      <c r="AI79" s="1"/>
      <c r="AJ79" s="1"/>
      <c r="AK79" s="1"/>
      <c r="AL79" s="1"/>
      <c r="AM79" s="1"/>
      <c r="AN79" s="1"/>
      <c r="AO79" s="1"/>
      <c r="AP79" s="1"/>
      <c r="AQ79" s="1"/>
      <c r="AR79" s="1"/>
      <c r="AS79" s="1"/>
      <c r="AX79" s="144"/>
      <c r="AY79" s="1"/>
      <c r="AZ79" s="1"/>
      <c r="BA79" s="1"/>
      <c r="BB79" s="1"/>
      <c r="BC79" s="1"/>
      <c r="BD79" s="1"/>
      <c r="BE79" s="1"/>
      <c r="BF79" s="1"/>
      <c r="BG79" s="1"/>
      <c r="BH79" s="1"/>
      <c r="BI79" s="1"/>
      <c r="BJ79" s="1"/>
      <c r="BK79" s="1"/>
      <c r="BL79" s="1"/>
      <c r="BS79" s="1"/>
      <c r="BT79" s="1"/>
      <c r="BU79" s="1"/>
      <c r="BV79" s="1"/>
      <c r="BW79" s="1"/>
      <c r="BX79" s="1"/>
      <c r="BY79" s="1"/>
      <c r="BZ79" s="1"/>
      <c r="CA79" s="1"/>
      <c r="CK79" s="151"/>
      <c r="CL79" s="77"/>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row>
    <row r="80" spans="1:237" s="17" customFormat="1" x14ac:dyDescent="0.15">
      <c r="A80" s="1"/>
      <c r="B80" s="1"/>
      <c r="C80" s="1"/>
      <c r="D80" s="1"/>
      <c r="E80" s="1"/>
      <c r="F80" s="1"/>
      <c r="G80" s="1"/>
      <c r="H80" s="1"/>
      <c r="I80" s="1"/>
      <c r="J80" s="1"/>
      <c r="K80" s="1"/>
      <c r="L80" s="1"/>
      <c r="M80" s="1"/>
      <c r="N80" s="1"/>
      <c r="O80" s="142"/>
      <c r="P80" s="1"/>
      <c r="Q80" s="1"/>
      <c r="R80" s="1"/>
      <c r="S80" s="1"/>
      <c r="T80" s="142"/>
      <c r="Y80" s="144"/>
      <c r="AA80" s="1"/>
      <c r="AB80" s="1"/>
      <c r="AC80" s="1"/>
      <c r="AD80" s="1"/>
      <c r="AE80" s="1"/>
      <c r="AF80" s="1"/>
      <c r="AG80" s="1"/>
      <c r="AH80" s="1"/>
      <c r="AI80" s="1"/>
      <c r="AJ80" s="1"/>
      <c r="AK80" s="1"/>
      <c r="AL80" s="1"/>
      <c r="AM80" s="1"/>
      <c r="AN80" s="1"/>
      <c r="AO80" s="1"/>
      <c r="AP80" s="1"/>
      <c r="AQ80" s="1"/>
      <c r="AR80" s="1"/>
      <c r="AS80" s="1"/>
      <c r="AX80" s="144"/>
      <c r="AY80" s="1"/>
      <c r="AZ80" s="1"/>
      <c r="BA80" s="1"/>
      <c r="BB80" s="1"/>
      <c r="BC80" s="1"/>
      <c r="BD80" s="1"/>
      <c r="BE80" s="1"/>
      <c r="BF80" s="1"/>
      <c r="BG80" s="1"/>
      <c r="BH80" s="1"/>
      <c r="BI80" s="1"/>
      <c r="BJ80" s="1"/>
      <c r="BK80" s="1"/>
      <c r="BL80" s="1"/>
      <c r="BS80" s="1"/>
      <c r="BT80" s="1"/>
      <c r="BU80" s="1"/>
      <c r="BV80" s="1"/>
      <c r="BW80" s="1"/>
      <c r="BX80" s="1"/>
      <c r="BY80" s="1"/>
      <c r="BZ80" s="1"/>
      <c r="CA80" s="1"/>
      <c r="CK80" s="151"/>
      <c r="CL80" s="77"/>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row>
    <row r="81" spans="1:237" s="17" customFormat="1" x14ac:dyDescent="0.15">
      <c r="A81" s="1"/>
      <c r="B81" s="1"/>
      <c r="C81" s="1"/>
      <c r="D81" s="1"/>
      <c r="E81" s="1"/>
      <c r="F81" s="1"/>
      <c r="G81" s="1"/>
      <c r="H81" s="1"/>
      <c r="I81" s="1"/>
      <c r="J81" s="1"/>
      <c r="K81" s="1"/>
      <c r="L81" s="1"/>
      <c r="M81" s="1"/>
      <c r="N81" s="1"/>
      <c r="O81" s="142"/>
      <c r="P81" s="1"/>
      <c r="Q81" s="1"/>
      <c r="R81" s="1"/>
      <c r="S81" s="1"/>
      <c r="T81" s="142"/>
      <c r="Y81" s="144"/>
      <c r="AA81" s="1"/>
      <c r="AB81" s="1"/>
      <c r="AC81" s="1"/>
      <c r="AD81" s="1"/>
      <c r="AE81" s="1"/>
      <c r="AF81" s="1"/>
      <c r="AG81" s="1"/>
      <c r="AH81" s="1"/>
      <c r="AI81" s="1"/>
      <c r="AJ81" s="1"/>
      <c r="AK81" s="1"/>
      <c r="AL81" s="1"/>
      <c r="AM81" s="1"/>
      <c r="AN81" s="1"/>
      <c r="AO81" s="1"/>
      <c r="AP81" s="1"/>
      <c r="AQ81" s="1"/>
      <c r="AR81" s="1"/>
      <c r="AS81" s="1"/>
      <c r="AX81" s="144"/>
      <c r="AY81" s="1"/>
      <c r="AZ81" s="1"/>
      <c r="BA81" s="1"/>
      <c r="BB81" s="1"/>
      <c r="BC81" s="1"/>
      <c r="BD81" s="1"/>
      <c r="BE81" s="1"/>
      <c r="BF81" s="1"/>
      <c r="BG81" s="1"/>
      <c r="BH81" s="1"/>
      <c r="BI81" s="1"/>
      <c r="BJ81" s="1"/>
      <c r="BK81" s="1"/>
      <c r="BL81" s="1"/>
      <c r="BS81" s="1"/>
      <c r="BT81" s="1"/>
      <c r="BU81" s="1"/>
      <c r="BV81" s="1"/>
      <c r="BW81" s="1"/>
      <c r="BX81" s="1"/>
      <c r="BY81" s="1"/>
      <c r="BZ81" s="1"/>
      <c r="CA81" s="1"/>
      <c r="CK81" s="151"/>
      <c r="CL81" s="77"/>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row>
    <row r="82" spans="1:237" s="17" customFormat="1" x14ac:dyDescent="0.15">
      <c r="A82" s="1"/>
      <c r="B82" s="1"/>
      <c r="C82" s="1"/>
      <c r="D82" s="1"/>
      <c r="E82" s="1"/>
      <c r="F82" s="1"/>
      <c r="G82" s="1"/>
      <c r="H82" s="1"/>
      <c r="I82" s="1"/>
      <c r="J82" s="1"/>
      <c r="K82" s="1"/>
      <c r="L82" s="1"/>
      <c r="M82" s="1"/>
      <c r="N82" s="1"/>
      <c r="O82" s="142"/>
      <c r="P82" s="1"/>
      <c r="Q82" s="1"/>
      <c r="R82" s="1"/>
      <c r="S82" s="1"/>
      <c r="T82" s="142"/>
      <c r="Y82" s="144"/>
      <c r="AA82" s="1"/>
      <c r="AB82" s="1"/>
      <c r="AC82" s="1"/>
      <c r="AD82" s="1"/>
      <c r="AE82" s="1"/>
      <c r="AF82" s="1"/>
      <c r="AG82" s="1"/>
      <c r="AH82" s="1"/>
      <c r="AI82" s="1"/>
      <c r="AJ82" s="1"/>
      <c r="AK82" s="1"/>
      <c r="AL82" s="1"/>
      <c r="AM82" s="1"/>
      <c r="AN82" s="1"/>
      <c r="AO82" s="1"/>
      <c r="AP82" s="1"/>
      <c r="AQ82" s="1"/>
      <c r="AR82" s="1"/>
      <c r="AS82" s="1"/>
      <c r="AX82" s="144"/>
      <c r="AY82" s="1"/>
      <c r="AZ82" s="1"/>
      <c r="BA82" s="1"/>
      <c r="BB82" s="1"/>
      <c r="BC82" s="1"/>
      <c r="BD82" s="1"/>
      <c r="BE82" s="1"/>
      <c r="BF82" s="1"/>
      <c r="BG82" s="1"/>
      <c r="BH82" s="1"/>
      <c r="BI82" s="1"/>
      <c r="BJ82" s="1"/>
      <c r="BK82" s="1"/>
      <c r="BL82" s="1"/>
      <c r="BS82" s="1"/>
      <c r="BT82" s="1"/>
      <c r="BU82" s="1"/>
      <c r="BV82" s="1"/>
      <c r="BW82" s="1"/>
      <c r="BX82" s="1"/>
      <c r="BY82" s="1"/>
      <c r="BZ82" s="1"/>
      <c r="CA82" s="1"/>
      <c r="CK82" s="151"/>
      <c r="CL82" s="77"/>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row>
    <row r="83" spans="1:237" s="17" customFormat="1" x14ac:dyDescent="0.15">
      <c r="A83" s="1"/>
      <c r="B83" s="1"/>
      <c r="C83" s="1"/>
      <c r="D83" s="1"/>
      <c r="E83" s="1"/>
      <c r="F83" s="1"/>
      <c r="G83" s="1"/>
      <c r="H83" s="1"/>
      <c r="I83" s="1"/>
      <c r="J83" s="1"/>
      <c r="K83" s="1"/>
      <c r="L83" s="1"/>
      <c r="M83" s="1"/>
      <c r="N83" s="1"/>
      <c r="O83" s="142"/>
      <c r="P83" s="1"/>
      <c r="Q83" s="1"/>
      <c r="R83" s="1"/>
      <c r="S83" s="1"/>
      <c r="T83" s="142"/>
      <c r="Y83" s="144"/>
      <c r="AA83" s="1"/>
      <c r="AB83" s="1"/>
      <c r="AC83" s="1"/>
      <c r="AD83" s="1"/>
      <c r="AE83" s="1"/>
      <c r="AF83" s="1"/>
      <c r="AG83" s="1"/>
      <c r="AH83" s="1"/>
      <c r="AI83" s="1"/>
      <c r="AJ83" s="1"/>
      <c r="AK83" s="1"/>
      <c r="AL83" s="1"/>
      <c r="AM83" s="1"/>
      <c r="AN83" s="1"/>
      <c r="AO83" s="1"/>
      <c r="AP83" s="1"/>
      <c r="AQ83" s="1"/>
      <c r="AR83" s="1"/>
      <c r="AS83" s="1"/>
      <c r="AX83" s="144"/>
      <c r="AY83" s="1"/>
      <c r="AZ83" s="1"/>
      <c r="BA83" s="1"/>
      <c r="BB83" s="1"/>
      <c r="BC83" s="1"/>
      <c r="BD83" s="1"/>
      <c r="BE83" s="1"/>
      <c r="BF83" s="1"/>
      <c r="BG83" s="1"/>
      <c r="BH83" s="1"/>
      <c r="BI83" s="1"/>
      <c r="BJ83" s="1"/>
      <c r="BK83" s="1"/>
      <c r="BL83" s="1"/>
      <c r="BS83" s="1"/>
      <c r="BT83" s="1"/>
      <c r="BU83" s="1"/>
      <c r="BV83" s="1"/>
      <c r="BW83" s="1"/>
      <c r="BX83" s="1"/>
      <c r="BY83" s="1"/>
      <c r="BZ83" s="1"/>
      <c r="CA83" s="1"/>
      <c r="CK83" s="151"/>
      <c r="CL83" s="77"/>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row>
    <row r="84" spans="1:237" s="17" customFormat="1" x14ac:dyDescent="0.15">
      <c r="A84" s="1"/>
      <c r="B84" s="1"/>
      <c r="C84" s="1"/>
      <c r="D84" s="1"/>
      <c r="E84" s="1"/>
      <c r="F84" s="1"/>
      <c r="G84" s="1"/>
      <c r="H84" s="1"/>
      <c r="I84" s="1"/>
      <c r="J84" s="1"/>
      <c r="K84" s="1"/>
      <c r="L84" s="1"/>
      <c r="M84" s="1"/>
      <c r="N84" s="1"/>
      <c r="O84" s="142"/>
      <c r="P84" s="1"/>
      <c r="Q84" s="1"/>
      <c r="R84" s="1"/>
      <c r="S84" s="1"/>
      <c r="T84" s="142"/>
      <c r="Y84" s="144"/>
      <c r="AA84" s="1"/>
      <c r="AB84" s="1"/>
      <c r="AC84" s="1"/>
      <c r="AD84" s="1"/>
      <c r="AE84" s="1"/>
      <c r="AF84" s="1"/>
      <c r="AG84" s="1"/>
      <c r="AH84" s="1"/>
      <c r="AI84" s="1"/>
      <c r="AJ84" s="1"/>
      <c r="AK84" s="1"/>
      <c r="AL84" s="1"/>
      <c r="AM84" s="1"/>
      <c r="AN84" s="1"/>
      <c r="AO84" s="1"/>
      <c r="AP84" s="1"/>
      <c r="AQ84" s="1"/>
      <c r="AR84" s="1"/>
      <c r="AS84" s="1"/>
      <c r="AX84" s="144"/>
      <c r="AY84" s="1"/>
      <c r="AZ84" s="1"/>
      <c r="BA84" s="1"/>
      <c r="BB84" s="1"/>
      <c r="BC84" s="1"/>
      <c r="BD84" s="1"/>
      <c r="BE84" s="1"/>
      <c r="BF84" s="1"/>
      <c r="BG84" s="1"/>
      <c r="BH84" s="1"/>
      <c r="BI84" s="1"/>
      <c r="BJ84" s="1"/>
      <c r="BK84" s="1"/>
      <c r="BL84" s="1"/>
      <c r="BS84" s="1"/>
      <c r="BT84" s="1"/>
      <c r="BU84" s="1"/>
      <c r="BV84" s="1"/>
      <c r="BW84" s="1"/>
      <c r="BX84" s="1"/>
      <c r="BY84" s="1"/>
      <c r="BZ84" s="1"/>
      <c r="CA84" s="1"/>
      <c r="CK84" s="151"/>
      <c r="CL84" s="77"/>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row>
    <row r="85" spans="1:237" s="17" customFormat="1" x14ac:dyDescent="0.15">
      <c r="A85" s="1"/>
      <c r="B85" s="1"/>
      <c r="C85" s="1"/>
      <c r="D85" s="1"/>
      <c r="E85" s="1"/>
      <c r="F85" s="1"/>
      <c r="G85" s="1"/>
      <c r="H85" s="1"/>
      <c r="I85" s="1"/>
      <c r="J85" s="1"/>
      <c r="K85" s="1"/>
      <c r="L85" s="1"/>
      <c r="M85" s="1"/>
      <c r="N85" s="1"/>
      <c r="O85" s="142"/>
      <c r="P85" s="1"/>
      <c r="Q85" s="1"/>
      <c r="R85" s="1"/>
      <c r="S85" s="1"/>
      <c r="T85" s="142"/>
      <c r="Y85" s="144"/>
      <c r="AA85" s="1"/>
      <c r="AB85" s="1"/>
      <c r="AC85" s="1"/>
      <c r="AD85" s="1"/>
      <c r="AE85" s="1"/>
      <c r="AF85" s="1"/>
      <c r="AG85" s="1"/>
      <c r="AH85" s="1"/>
      <c r="AI85" s="1"/>
      <c r="AJ85" s="1"/>
      <c r="AK85" s="1"/>
      <c r="AL85" s="1"/>
      <c r="AM85" s="1"/>
      <c r="AN85" s="1"/>
      <c r="AO85" s="1"/>
      <c r="AP85" s="1"/>
      <c r="AQ85" s="1"/>
      <c r="AR85" s="1"/>
      <c r="AS85" s="1"/>
      <c r="AX85" s="144"/>
      <c r="AY85" s="1"/>
      <c r="AZ85" s="1"/>
      <c r="BA85" s="1"/>
      <c r="BB85" s="1"/>
      <c r="BC85" s="1"/>
      <c r="BD85" s="1"/>
      <c r="BE85" s="1"/>
      <c r="BF85" s="1"/>
      <c r="BG85" s="1"/>
      <c r="BH85" s="1"/>
      <c r="BI85" s="1"/>
      <c r="BJ85" s="1"/>
      <c r="BK85" s="1"/>
      <c r="BL85" s="1"/>
      <c r="BS85" s="1"/>
      <c r="BT85" s="1"/>
      <c r="BU85" s="1"/>
      <c r="BV85" s="1"/>
      <c r="BW85" s="1"/>
      <c r="BX85" s="1"/>
      <c r="BY85" s="1"/>
      <c r="BZ85" s="1"/>
      <c r="CA85" s="1"/>
      <c r="CK85" s="151"/>
      <c r="CL85" s="77"/>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row>
    <row r="86" spans="1:237" s="17" customFormat="1" x14ac:dyDescent="0.15">
      <c r="A86" s="1"/>
      <c r="B86" s="1"/>
      <c r="C86" s="1"/>
      <c r="D86" s="1"/>
      <c r="E86" s="1"/>
      <c r="F86" s="1"/>
      <c r="G86" s="1"/>
      <c r="H86" s="1"/>
      <c r="I86" s="1"/>
      <c r="J86" s="1"/>
      <c r="K86" s="1"/>
      <c r="L86" s="1"/>
      <c r="M86" s="1"/>
      <c r="N86" s="1"/>
      <c r="O86" s="142"/>
      <c r="P86" s="1"/>
      <c r="Q86" s="1"/>
      <c r="R86" s="1"/>
      <c r="S86" s="1"/>
      <c r="T86" s="142"/>
      <c r="Y86" s="144"/>
      <c r="AA86" s="1"/>
      <c r="AB86" s="1"/>
      <c r="AC86" s="1"/>
      <c r="AD86" s="1"/>
      <c r="AE86" s="1"/>
      <c r="AF86" s="1"/>
      <c r="AG86" s="1"/>
      <c r="AH86" s="1"/>
      <c r="AI86" s="1"/>
      <c r="AJ86" s="1"/>
      <c r="AK86" s="1"/>
      <c r="AL86" s="1"/>
      <c r="AM86" s="1"/>
      <c r="AN86" s="1"/>
      <c r="AO86" s="1"/>
      <c r="AP86" s="1"/>
      <c r="AQ86" s="1"/>
      <c r="AR86" s="1"/>
      <c r="AS86" s="1"/>
      <c r="AX86" s="144"/>
      <c r="AY86" s="1"/>
      <c r="AZ86" s="1"/>
      <c r="BA86" s="1"/>
      <c r="BB86" s="1"/>
      <c r="BC86" s="1"/>
      <c r="BD86" s="1"/>
      <c r="BE86" s="1"/>
      <c r="BF86" s="1"/>
      <c r="BG86" s="1"/>
      <c r="BH86" s="1"/>
      <c r="BI86" s="1"/>
      <c r="BJ86" s="1"/>
      <c r="BK86" s="1"/>
      <c r="BL86" s="1"/>
      <c r="BS86" s="1"/>
      <c r="BT86" s="1"/>
      <c r="BU86" s="1"/>
      <c r="BV86" s="1"/>
      <c r="BW86" s="1"/>
      <c r="BX86" s="1"/>
      <c r="BY86" s="1"/>
      <c r="BZ86" s="1"/>
      <c r="CA86" s="1"/>
      <c r="CK86" s="151"/>
      <c r="CL86" s="77"/>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row>
    <row r="87" spans="1:237" s="17" customFormat="1" x14ac:dyDescent="0.15">
      <c r="A87" s="1"/>
      <c r="B87" s="1"/>
      <c r="C87" s="1"/>
      <c r="D87" s="1"/>
      <c r="E87" s="1"/>
      <c r="F87" s="1"/>
      <c r="G87" s="1"/>
      <c r="H87" s="1"/>
      <c r="I87" s="1"/>
      <c r="J87" s="1"/>
      <c r="K87" s="1"/>
      <c r="L87" s="1"/>
      <c r="M87" s="1"/>
      <c r="N87" s="1"/>
      <c r="O87" s="142"/>
      <c r="P87" s="1"/>
      <c r="Q87" s="1"/>
      <c r="R87" s="1"/>
      <c r="S87" s="1"/>
      <c r="T87" s="142"/>
      <c r="Y87" s="144"/>
      <c r="AA87" s="1"/>
      <c r="AB87" s="1"/>
      <c r="AC87" s="1"/>
      <c r="AD87" s="1"/>
      <c r="AE87" s="1"/>
      <c r="AF87" s="1"/>
      <c r="AG87" s="1"/>
      <c r="AH87" s="1"/>
      <c r="AI87" s="1"/>
      <c r="AJ87" s="1"/>
      <c r="AK87" s="1"/>
      <c r="AL87" s="1"/>
      <c r="AM87" s="1"/>
      <c r="AN87" s="1"/>
      <c r="AO87" s="1"/>
      <c r="AP87" s="1"/>
      <c r="AQ87" s="1"/>
      <c r="AR87" s="1"/>
      <c r="AS87" s="1"/>
      <c r="AX87" s="144"/>
      <c r="AY87" s="1"/>
      <c r="AZ87" s="1"/>
      <c r="BA87" s="1"/>
      <c r="BB87" s="1"/>
      <c r="BC87" s="1"/>
      <c r="BD87" s="1"/>
      <c r="BE87" s="1"/>
      <c r="BF87" s="1"/>
      <c r="BG87" s="1"/>
      <c r="BH87" s="1"/>
      <c r="BI87" s="1"/>
      <c r="BJ87" s="1"/>
      <c r="BK87" s="1"/>
      <c r="BL87" s="1"/>
      <c r="BS87" s="1"/>
      <c r="BT87" s="1"/>
      <c r="BU87" s="1"/>
      <c r="BV87" s="1"/>
      <c r="BW87" s="1"/>
      <c r="BX87" s="1"/>
      <c r="BY87" s="1"/>
      <c r="BZ87" s="1"/>
      <c r="CA87" s="1"/>
      <c r="CK87" s="151"/>
      <c r="CL87" s="77"/>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row>
    <row r="88" spans="1:237" s="17" customFormat="1" x14ac:dyDescent="0.15">
      <c r="A88" s="1"/>
      <c r="B88" s="1"/>
      <c r="C88" s="1"/>
      <c r="D88" s="1"/>
      <c r="E88" s="1"/>
      <c r="F88" s="1"/>
      <c r="G88" s="1"/>
      <c r="H88" s="1"/>
      <c r="I88" s="1"/>
      <c r="J88" s="1"/>
      <c r="K88" s="1"/>
      <c r="L88" s="1"/>
      <c r="M88" s="1"/>
      <c r="N88" s="1"/>
      <c r="O88" s="142"/>
      <c r="P88" s="1"/>
      <c r="Q88" s="1"/>
      <c r="R88" s="1"/>
      <c r="S88" s="1"/>
      <c r="T88" s="142"/>
      <c r="Y88" s="144"/>
      <c r="AA88" s="1"/>
      <c r="AB88" s="1"/>
      <c r="AC88" s="1"/>
      <c r="AD88" s="1"/>
      <c r="AE88" s="1"/>
      <c r="AF88" s="1"/>
      <c r="AG88" s="1"/>
      <c r="AH88" s="1"/>
      <c r="AI88" s="1"/>
      <c r="AJ88" s="1"/>
      <c r="AK88" s="1"/>
      <c r="AL88" s="1"/>
      <c r="AM88" s="1"/>
      <c r="AN88" s="1"/>
      <c r="AO88" s="1"/>
      <c r="AP88" s="1"/>
      <c r="AQ88" s="1"/>
      <c r="AR88" s="1"/>
      <c r="AS88" s="1"/>
      <c r="AX88" s="144"/>
      <c r="AY88" s="1"/>
      <c r="AZ88" s="1"/>
      <c r="BA88" s="1"/>
      <c r="BB88" s="1"/>
      <c r="BC88" s="1"/>
      <c r="BD88" s="1"/>
      <c r="BE88" s="1"/>
      <c r="BF88" s="1"/>
      <c r="BG88" s="1"/>
      <c r="BH88" s="1"/>
      <c r="BI88" s="1"/>
      <c r="BJ88" s="1"/>
      <c r="BK88" s="1"/>
      <c r="BL88" s="1"/>
      <c r="BS88" s="1"/>
      <c r="BT88" s="1"/>
      <c r="BU88" s="1"/>
      <c r="BV88" s="1"/>
      <c r="BW88" s="1"/>
      <c r="BX88" s="1"/>
      <c r="BY88" s="1"/>
      <c r="BZ88" s="1"/>
      <c r="CA88" s="1"/>
      <c r="CK88" s="151"/>
      <c r="CL88" s="77"/>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row>
    <row r="89" spans="1:237" s="17" customFormat="1" x14ac:dyDescent="0.15">
      <c r="A89" s="1"/>
      <c r="B89" s="1"/>
      <c r="C89" s="1"/>
      <c r="D89" s="1"/>
      <c r="E89" s="1"/>
      <c r="F89" s="1"/>
      <c r="G89" s="1"/>
      <c r="H89" s="1"/>
      <c r="I89" s="1"/>
      <c r="J89" s="1"/>
      <c r="K89" s="1"/>
      <c r="L89" s="1"/>
      <c r="M89" s="1"/>
      <c r="N89" s="1"/>
      <c r="O89" s="142"/>
      <c r="P89" s="1"/>
      <c r="Q89" s="1"/>
      <c r="R89" s="1"/>
      <c r="S89" s="1"/>
      <c r="T89" s="142"/>
      <c r="Y89" s="144"/>
      <c r="AA89" s="1"/>
      <c r="AB89" s="1"/>
      <c r="AC89" s="1"/>
      <c r="AD89" s="1"/>
      <c r="AE89" s="1"/>
      <c r="AF89" s="1"/>
      <c r="AG89" s="1"/>
      <c r="AH89" s="1"/>
      <c r="AI89" s="1"/>
      <c r="AJ89" s="1"/>
      <c r="AK89" s="1"/>
      <c r="AL89" s="1"/>
      <c r="AM89" s="1"/>
      <c r="AN89" s="1"/>
      <c r="AO89" s="1"/>
      <c r="AP89" s="1"/>
      <c r="AQ89" s="1"/>
      <c r="AR89" s="1"/>
      <c r="AS89" s="1"/>
      <c r="AX89" s="144"/>
      <c r="AY89" s="1"/>
      <c r="AZ89" s="1"/>
      <c r="BA89" s="1"/>
      <c r="BB89" s="1"/>
      <c r="BC89" s="1"/>
      <c r="BD89" s="1"/>
      <c r="BE89" s="1"/>
      <c r="BF89" s="1"/>
      <c r="BG89" s="1"/>
      <c r="BH89" s="1"/>
      <c r="BI89" s="1"/>
      <c r="BJ89" s="1"/>
      <c r="BK89" s="1"/>
      <c r="BL89" s="1"/>
      <c r="BS89" s="1"/>
      <c r="BT89" s="1"/>
      <c r="BU89" s="1"/>
      <c r="BV89" s="1"/>
      <c r="BW89" s="1"/>
      <c r="BX89" s="1"/>
      <c r="BY89" s="1"/>
      <c r="BZ89" s="1"/>
      <c r="CA89" s="1"/>
      <c r="CK89" s="151"/>
      <c r="CL89" s="77"/>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row>
    <row r="90" spans="1:237" s="17" customFormat="1" x14ac:dyDescent="0.15">
      <c r="A90" s="1"/>
      <c r="B90" s="1"/>
      <c r="C90" s="1"/>
      <c r="D90" s="1"/>
      <c r="E90" s="1"/>
      <c r="F90" s="1"/>
      <c r="G90" s="1"/>
      <c r="H90" s="1"/>
      <c r="I90" s="1"/>
      <c r="J90" s="1"/>
      <c r="K90" s="1"/>
      <c r="L90" s="1"/>
      <c r="M90" s="1"/>
      <c r="N90" s="1"/>
      <c r="O90" s="142"/>
      <c r="P90" s="1"/>
      <c r="Q90" s="1"/>
      <c r="R90" s="1"/>
      <c r="S90" s="1"/>
      <c r="T90" s="142"/>
      <c r="Y90" s="144"/>
      <c r="AA90" s="1"/>
      <c r="AB90" s="1"/>
      <c r="AC90" s="1"/>
      <c r="AD90" s="1"/>
      <c r="AE90" s="1"/>
      <c r="AF90" s="1"/>
      <c r="AG90" s="1"/>
      <c r="AH90" s="1"/>
      <c r="AI90" s="1"/>
      <c r="AJ90" s="1"/>
      <c r="AK90" s="1"/>
      <c r="AL90" s="1"/>
      <c r="AM90" s="1"/>
      <c r="AN90" s="1"/>
      <c r="AO90" s="1"/>
      <c r="AP90" s="1"/>
      <c r="AQ90" s="1"/>
      <c r="AR90" s="1"/>
      <c r="AS90" s="1"/>
      <c r="AX90" s="144"/>
      <c r="AY90" s="1"/>
      <c r="AZ90" s="1"/>
      <c r="BA90" s="1"/>
      <c r="BB90" s="1"/>
      <c r="BC90" s="1"/>
      <c r="BD90" s="1"/>
      <c r="BE90" s="1"/>
      <c r="BF90" s="1"/>
      <c r="BG90" s="1"/>
      <c r="BH90" s="1"/>
      <c r="BI90" s="1"/>
      <c r="BJ90" s="1"/>
      <c r="BK90" s="1"/>
      <c r="BL90" s="1"/>
      <c r="BS90" s="1"/>
      <c r="BT90" s="1"/>
      <c r="BU90" s="1"/>
      <c r="BV90" s="1"/>
      <c r="BW90" s="1"/>
      <c r="BX90" s="1"/>
      <c r="BY90" s="1"/>
      <c r="BZ90" s="1"/>
      <c r="CA90" s="1"/>
      <c r="CK90" s="151"/>
      <c r="CL90" s="77"/>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row>
    <row r="91" spans="1:237" s="17" customFormat="1" x14ac:dyDescent="0.15">
      <c r="A91" s="1"/>
      <c r="B91" s="1"/>
      <c r="C91" s="1"/>
      <c r="D91" s="1"/>
      <c r="E91" s="1"/>
      <c r="F91" s="1"/>
      <c r="G91" s="1"/>
      <c r="H91" s="1"/>
      <c r="I91" s="1"/>
      <c r="J91" s="1"/>
      <c r="K91" s="1"/>
      <c r="L91" s="1"/>
      <c r="M91" s="1"/>
      <c r="N91" s="1"/>
      <c r="O91" s="142"/>
      <c r="P91" s="1"/>
      <c r="Q91" s="1"/>
      <c r="R91" s="1"/>
      <c r="S91" s="1"/>
      <c r="T91" s="142"/>
      <c r="Y91" s="144"/>
      <c r="AA91" s="1"/>
      <c r="AB91" s="1"/>
      <c r="AC91" s="1"/>
      <c r="AD91" s="1"/>
      <c r="AE91" s="1"/>
      <c r="AF91" s="1"/>
      <c r="AG91" s="1"/>
      <c r="AH91" s="1"/>
      <c r="AI91" s="1"/>
      <c r="AJ91" s="1"/>
      <c r="AK91" s="1"/>
      <c r="AL91" s="1"/>
      <c r="AM91" s="1"/>
      <c r="AN91" s="1"/>
      <c r="AO91" s="1"/>
      <c r="AP91" s="1"/>
      <c r="AQ91" s="1"/>
      <c r="AR91" s="1"/>
      <c r="AS91" s="1"/>
      <c r="AX91" s="144"/>
      <c r="AY91" s="1"/>
      <c r="AZ91" s="1"/>
      <c r="BA91" s="1"/>
      <c r="BB91" s="1"/>
      <c r="BC91" s="1"/>
      <c r="BD91" s="1"/>
      <c r="BE91" s="1"/>
      <c r="BF91" s="1"/>
      <c r="BG91" s="1"/>
      <c r="BH91" s="1"/>
      <c r="BI91" s="1"/>
      <c r="BJ91" s="1"/>
      <c r="BK91" s="1"/>
      <c r="BL91" s="1"/>
      <c r="BS91" s="1"/>
      <c r="BT91" s="1"/>
      <c r="BU91" s="1"/>
      <c r="BV91" s="1"/>
      <c r="BW91" s="1"/>
      <c r="BX91" s="1"/>
      <c r="BY91" s="1"/>
      <c r="BZ91" s="1"/>
      <c r="CA91" s="1"/>
      <c r="CK91" s="151"/>
      <c r="CL91" s="77"/>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row>
    <row r="92" spans="1:237" s="17" customFormat="1" x14ac:dyDescent="0.15">
      <c r="A92" s="1"/>
      <c r="B92" s="1"/>
      <c r="C92" s="1"/>
      <c r="D92" s="1"/>
      <c r="E92" s="1"/>
      <c r="F92" s="1"/>
      <c r="G92" s="1"/>
      <c r="H92" s="1"/>
      <c r="I92" s="1"/>
      <c r="J92" s="1"/>
      <c r="K92" s="1"/>
      <c r="L92" s="1"/>
      <c r="M92" s="1"/>
      <c r="N92" s="1"/>
      <c r="O92" s="142"/>
      <c r="P92" s="1"/>
      <c r="Q92" s="1"/>
      <c r="R92" s="1"/>
      <c r="S92" s="1"/>
      <c r="T92" s="142"/>
      <c r="Y92" s="144"/>
      <c r="AA92" s="1"/>
      <c r="AB92" s="1"/>
      <c r="AC92" s="1"/>
      <c r="AD92" s="1"/>
      <c r="AE92" s="1"/>
      <c r="AF92" s="1"/>
      <c r="AG92" s="1"/>
      <c r="AH92" s="1"/>
      <c r="AI92" s="1"/>
      <c r="AJ92" s="1"/>
      <c r="AK92" s="1"/>
      <c r="AL92" s="1"/>
      <c r="AM92" s="1"/>
      <c r="AN92" s="1"/>
      <c r="AO92" s="1"/>
      <c r="AP92" s="1"/>
      <c r="AQ92" s="1"/>
      <c r="AR92" s="1"/>
      <c r="AS92" s="1"/>
      <c r="AX92" s="144"/>
      <c r="AY92" s="1"/>
      <c r="AZ92" s="1"/>
      <c r="BA92" s="1"/>
      <c r="BB92" s="1"/>
      <c r="BC92" s="1"/>
      <c r="BD92" s="1"/>
      <c r="BE92" s="1"/>
      <c r="BF92" s="1"/>
      <c r="BG92" s="1"/>
      <c r="BH92" s="1"/>
      <c r="BI92" s="1"/>
      <c r="BJ92" s="1"/>
      <c r="BK92" s="1"/>
      <c r="BL92" s="1"/>
      <c r="BS92" s="1"/>
      <c r="BT92" s="1"/>
      <c r="BU92" s="1"/>
      <c r="BV92" s="1"/>
      <c r="BW92" s="1"/>
      <c r="BX92" s="1"/>
      <c r="BY92" s="1"/>
      <c r="BZ92" s="1"/>
      <c r="CA92" s="1"/>
      <c r="CK92" s="151"/>
      <c r="CL92" s="77"/>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row>
    <row r="93" spans="1:237" s="17" customFormat="1" x14ac:dyDescent="0.15">
      <c r="A93" s="1"/>
      <c r="B93" s="1"/>
      <c r="C93" s="1"/>
      <c r="D93" s="1"/>
      <c r="E93" s="1"/>
      <c r="F93" s="1"/>
      <c r="G93" s="1"/>
      <c r="H93" s="1"/>
      <c r="I93" s="1"/>
      <c r="J93" s="1"/>
      <c r="K93" s="1"/>
      <c r="L93" s="1"/>
      <c r="M93" s="1"/>
      <c r="N93" s="1"/>
      <c r="O93" s="142"/>
      <c r="P93" s="1"/>
      <c r="Q93" s="1"/>
      <c r="R93" s="1"/>
      <c r="S93" s="1"/>
      <c r="T93" s="142"/>
      <c r="Y93" s="144"/>
      <c r="AA93" s="1"/>
      <c r="AB93" s="1"/>
      <c r="AC93" s="1"/>
      <c r="AD93" s="1"/>
      <c r="AE93" s="1"/>
      <c r="AF93" s="1"/>
      <c r="AG93" s="1"/>
      <c r="AH93" s="1"/>
      <c r="AI93" s="1"/>
      <c r="AJ93" s="1"/>
      <c r="AK93" s="1"/>
      <c r="AL93" s="1"/>
      <c r="AM93" s="1"/>
      <c r="AN93" s="1"/>
      <c r="AO93" s="1"/>
      <c r="AP93" s="1"/>
      <c r="AQ93" s="1"/>
      <c r="AR93" s="1"/>
      <c r="AS93" s="1"/>
      <c r="AX93" s="144"/>
      <c r="AY93" s="1"/>
      <c r="AZ93" s="1"/>
      <c r="BA93" s="1"/>
      <c r="BB93" s="1"/>
      <c r="BC93" s="1"/>
      <c r="BD93" s="1"/>
      <c r="BE93" s="1"/>
      <c r="BF93" s="1"/>
      <c r="BG93" s="1"/>
      <c r="BH93" s="1"/>
      <c r="BI93" s="1"/>
      <c r="BJ93" s="1"/>
      <c r="BK93" s="1"/>
      <c r="BL93" s="1"/>
      <c r="BS93" s="1"/>
      <c r="BT93" s="1"/>
      <c r="BU93" s="1"/>
      <c r="BV93" s="1"/>
      <c r="BW93" s="1"/>
      <c r="BX93" s="1"/>
      <c r="BY93" s="1"/>
      <c r="BZ93" s="1"/>
      <c r="CA93" s="1"/>
      <c r="CK93" s="151"/>
      <c r="CL93" s="77"/>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row>
    <row r="94" spans="1:237" s="17" customFormat="1" x14ac:dyDescent="0.15">
      <c r="A94" s="1"/>
      <c r="B94" s="1"/>
      <c r="C94" s="1"/>
      <c r="D94" s="1"/>
      <c r="E94" s="1"/>
      <c r="F94" s="1"/>
      <c r="G94" s="1"/>
      <c r="H94" s="1"/>
      <c r="I94" s="1"/>
      <c r="J94" s="1"/>
      <c r="K94" s="1"/>
      <c r="L94" s="1"/>
      <c r="M94" s="1"/>
      <c r="N94" s="1"/>
      <c r="O94" s="142"/>
      <c r="P94" s="1"/>
      <c r="Q94" s="1"/>
      <c r="R94" s="1"/>
      <c r="S94" s="1"/>
      <c r="T94" s="142"/>
      <c r="Y94" s="144"/>
      <c r="AA94" s="1"/>
      <c r="AB94" s="1"/>
      <c r="AC94" s="1"/>
      <c r="AD94" s="1"/>
      <c r="AE94" s="1"/>
      <c r="AF94" s="1"/>
      <c r="AG94" s="1"/>
      <c r="AH94" s="1"/>
      <c r="AI94" s="1"/>
      <c r="AJ94" s="1"/>
      <c r="AK94" s="1"/>
      <c r="AL94" s="1"/>
      <c r="AM94" s="1"/>
      <c r="AN94" s="1"/>
      <c r="AO94" s="1"/>
      <c r="AP94" s="1"/>
      <c r="AQ94" s="1"/>
      <c r="AR94" s="1"/>
      <c r="AS94" s="1"/>
      <c r="AX94" s="144"/>
      <c r="AY94" s="1"/>
      <c r="AZ94" s="1"/>
      <c r="BA94" s="1"/>
      <c r="BB94" s="1"/>
      <c r="BC94" s="1"/>
      <c r="BD94" s="1"/>
      <c r="BE94" s="1"/>
      <c r="BF94" s="1"/>
      <c r="BG94" s="1"/>
      <c r="BH94" s="1"/>
      <c r="BI94" s="1"/>
      <c r="BJ94" s="1"/>
      <c r="BK94" s="1"/>
      <c r="BL94" s="1"/>
      <c r="BS94" s="1"/>
      <c r="BT94" s="1"/>
      <c r="BU94" s="1"/>
      <c r="BV94" s="1"/>
      <c r="BW94" s="1"/>
      <c r="BX94" s="1"/>
      <c r="BY94" s="1"/>
      <c r="BZ94" s="1"/>
      <c r="CA94" s="1"/>
      <c r="CK94" s="151"/>
      <c r="CL94" s="77"/>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row>
    <row r="95" spans="1:237" s="17" customFormat="1" x14ac:dyDescent="0.15">
      <c r="A95" s="1"/>
      <c r="B95" s="1"/>
      <c r="C95" s="1"/>
      <c r="D95" s="1"/>
      <c r="E95" s="1"/>
      <c r="F95" s="1"/>
      <c r="G95" s="1"/>
      <c r="H95" s="1"/>
      <c r="I95" s="1"/>
      <c r="J95" s="1"/>
      <c r="K95" s="1"/>
      <c r="L95" s="1"/>
      <c r="M95" s="1"/>
      <c r="N95" s="1"/>
      <c r="O95" s="142"/>
      <c r="P95" s="1"/>
      <c r="Q95" s="1"/>
      <c r="R95" s="1"/>
      <c r="S95" s="1"/>
      <c r="T95" s="142"/>
      <c r="Y95" s="144"/>
      <c r="AA95" s="1"/>
      <c r="AB95" s="1"/>
      <c r="AC95" s="1"/>
      <c r="AD95" s="1"/>
      <c r="AE95" s="1"/>
      <c r="AF95" s="1"/>
      <c r="AG95" s="1"/>
      <c r="AH95" s="1"/>
      <c r="AI95" s="1"/>
      <c r="AJ95" s="1"/>
      <c r="AK95" s="1"/>
      <c r="AL95" s="1"/>
      <c r="AM95" s="1"/>
      <c r="AN95" s="1"/>
      <c r="AO95" s="1"/>
      <c r="AP95" s="1"/>
      <c r="AQ95" s="1"/>
      <c r="AR95" s="1"/>
      <c r="AS95" s="1"/>
      <c r="AX95" s="144"/>
      <c r="AY95" s="1"/>
      <c r="AZ95" s="1"/>
      <c r="BA95" s="1"/>
      <c r="BB95" s="1"/>
      <c r="BC95" s="1"/>
      <c r="BD95" s="1"/>
      <c r="BE95" s="1"/>
      <c r="BF95" s="1"/>
      <c r="BG95" s="1"/>
      <c r="BH95" s="1"/>
      <c r="BI95" s="1"/>
      <c r="BJ95" s="1"/>
      <c r="BK95" s="1"/>
      <c r="BL95" s="1"/>
      <c r="BS95" s="1"/>
      <c r="BT95" s="1"/>
      <c r="BU95" s="1"/>
      <c r="BV95" s="1"/>
      <c r="BW95" s="1"/>
      <c r="BX95" s="1"/>
      <c r="BY95" s="1"/>
      <c r="BZ95" s="1"/>
      <c r="CA95" s="1"/>
      <c r="CK95" s="151"/>
      <c r="CL95" s="77"/>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row>
    <row r="96" spans="1:237" s="17" customFormat="1" x14ac:dyDescent="0.15">
      <c r="A96" s="1"/>
      <c r="B96" s="1"/>
      <c r="C96" s="1"/>
      <c r="D96" s="1"/>
      <c r="E96" s="1"/>
      <c r="F96" s="1"/>
      <c r="G96" s="1"/>
      <c r="H96" s="1"/>
      <c r="I96" s="1"/>
      <c r="J96" s="1"/>
      <c r="K96" s="1"/>
      <c r="L96" s="1"/>
      <c r="M96" s="1"/>
      <c r="N96" s="1"/>
      <c r="O96" s="142"/>
      <c r="P96" s="1"/>
      <c r="Q96" s="1"/>
      <c r="R96" s="1"/>
      <c r="S96" s="1"/>
      <c r="T96" s="142"/>
      <c r="Y96" s="144"/>
      <c r="AA96" s="1"/>
      <c r="AB96" s="1"/>
      <c r="AC96" s="1"/>
      <c r="AD96" s="1"/>
      <c r="AE96" s="1"/>
      <c r="AF96" s="1"/>
      <c r="AG96" s="1"/>
      <c r="AH96" s="1"/>
      <c r="AI96" s="1"/>
      <c r="AJ96" s="1"/>
      <c r="AK96" s="1"/>
      <c r="AL96" s="1"/>
      <c r="AM96" s="1"/>
      <c r="AN96" s="1"/>
      <c r="AO96" s="1"/>
      <c r="AP96" s="1"/>
      <c r="AQ96" s="1"/>
      <c r="AR96" s="1"/>
      <c r="AS96" s="1"/>
      <c r="AX96" s="144"/>
      <c r="AY96" s="1"/>
      <c r="AZ96" s="1"/>
      <c r="BA96" s="1"/>
      <c r="BB96" s="1"/>
      <c r="BC96" s="1"/>
      <c r="BD96" s="1"/>
      <c r="BE96" s="1"/>
      <c r="BF96" s="1"/>
      <c r="BG96" s="1"/>
      <c r="BH96" s="1"/>
      <c r="BI96" s="1"/>
      <c r="BJ96" s="1"/>
      <c r="BK96" s="1"/>
      <c r="BL96" s="1"/>
      <c r="BS96" s="1"/>
      <c r="BT96" s="1"/>
      <c r="BU96" s="1"/>
      <c r="BV96" s="1"/>
      <c r="BW96" s="1"/>
      <c r="BX96" s="1"/>
      <c r="BY96" s="1"/>
      <c r="BZ96" s="1"/>
      <c r="CA96" s="1"/>
      <c r="CK96" s="151"/>
      <c r="CL96" s="77"/>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row>
    <row r="97" spans="1:237" s="17" customFormat="1" x14ac:dyDescent="0.15">
      <c r="A97" s="1"/>
      <c r="B97" s="1"/>
      <c r="C97" s="1"/>
      <c r="D97" s="1"/>
      <c r="E97" s="1"/>
      <c r="F97" s="1"/>
      <c r="G97" s="1"/>
      <c r="H97" s="1"/>
      <c r="I97" s="1"/>
      <c r="J97" s="1"/>
      <c r="K97" s="1"/>
      <c r="L97" s="1"/>
      <c r="M97" s="1"/>
      <c r="N97" s="1"/>
      <c r="O97" s="142"/>
      <c r="P97" s="1"/>
      <c r="Q97" s="1"/>
      <c r="R97" s="1"/>
      <c r="S97" s="1"/>
      <c r="T97" s="142"/>
      <c r="Y97" s="144"/>
      <c r="AA97" s="1"/>
      <c r="AB97" s="1"/>
      <c r="AC97" s="1"/>
      <c r="AD97" s="1"/>
      <c r="AE97" s="1"/>
      <c r="AF97" s="1"/>
      <c r="AG97" s="1"/>
      <c r="AH97" s="1"/>
      <c r="AI97" s="1"/>
      <c r="AJ97" s="1"/>
      <c r="AK97" s="1"/>
      <c r="AL97" s="1"/>
      <c r="AM97" s="1"/>
      <c r="AN97" s="1"/>
      <c r="AO97" s="1"/>
      <c r="AP97" s="1"/>
      <c r="AQ97" s="1"/>
      <c r="AR97" s="1"/>
      <c r="AS97" s="1"/>
      <c r="AX97" s="144"/>
      <c r="AY97" s="1"/>
      <c r="AZ97" s="1"/>
      <c r="BA97" s="1"/>
      <c r="BB97" s="1"/>
      <c r="BC97" s="1"/>
      <c r="BD97" s="1"/>
      <c r="BE97" s="1"/>
      <c r="BF97" s="1"/>
      <c r="BG97" s="1"/>
      <c r="BH97" s="1"/>
      <c r="BI97" s="1"/>
      <c r="BJ97" s="1"/>
      <c r="BK97" s="1"/>
      <c r="BL97" s="1"/>
      <c r="BS97" s="1"/>
      <c r="BT97" s="1"/>
      <c r="BU97" s="1"/>
      <c r="BV97" s="1"/>
      <c r="BW97" s="1"/>
      <c r="BX97" s="1"/>
      <c r="BY97" s="1"/>
      <c r="BZ97" s="1"/>
      <c r="CA97" s="1"/>
      <c r="CK97" s="151"/>
      <c r="CL97" s="77"/>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row>
    <row r="98" spans="1:237" s="17" customFormat="1" x14ac:dyDescent="0.15">
      <c r="A98" s="1"/>
      <c r="B98" s="1"/>
      <c r="C98" s="1"/>
      <c r="D98" s="1"/>
      <c r="E98" s="1"/>
      <c r="F98" s="1"/>
      <c r="G98" s="1"/>
      <c r="H98" s="1"/>
      <c r="I98" s="1"/>
      <c r="J98" s="1"/>
      <c r="K98" s="1"/>
      <c r="L98" s="1"/>
      <c r="M98" s="1"/>
      <c r="N98" s="1"/>
      <c r="O98" s="142"/>
      <c r="P98" s="1"/>
      <c r="Q98" s="1"/>
      <c r="R98" s="1"/>
      <c r="S98" s="1"/>
      <c r="T98" s="142"/>
      <c r="Y98" s="144"/>
      <c r="AA98" s="1"/>
      <c r="AB98" s="1"/>
      <c r="AC98" s="1"/>
      <c r="AD98" s="1"/>
      <c r="AE98" s="1"/>
      <c r="AF98" s="1"/>
      <c r="AG98" s="1"/>
      <c r="AH98" s="1"/>
      <c r="AI98" s="1"/>
      <c r="AJ98" s="1"/>
      <c r="AK98" s="1"/>
      <c r="AL98" s="1"/>
      <c r="AM98" s="1"/>
      <c r="AN98" s="1"/>
      <c r="AO98" s="1"/>
      <c r="AP98" s="1"/>
      <c r="AQ98" s="1"/>
      <c r="AR98" s="1"/>
      <c r="AS98" s="1"/>
      <c r="AX98" s="144"/>
      <c r="AY98" s="1"/>
      <c r="AZ98" s="1"/>
      <c r="BA98" s="1"/>
      <c r="BB98" s="1"/>
      <c r="BC98" s="1"/>
      <c r="BD98" s="1"/>
      <c r="BE98" s="1"/>
      <c r="BF98" s="1"/>
      <c r="BG98" s="1"/>
      <c r="BH98" s="1"/>
      <c r="BI98" s="1"/>
      <c r="BJ98" s="1"/>
      <c r="BK98" s="1"/>
      <c r="BL98" s="1"/>
      <c r="BS98" s="1"/>
      <c r="BT98" s="1"/>
      <c r="BU98" s="1"/>
      <c r="BV98" s="1"/>
      <c r="BW98" s="1"/>
      <c r="BX98" s="1"/>
      <c r="BY98" s="1"/>
      <c r="BZ98" s="1"/>
      <c r="CA98" s="1"/>
      <c r="CK98" s="151"/>
      <c r="CL98" s="77"/>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row>
    <row r="99" spans="1:237" s="17" customFormat="1" x14ac:dyDescent="0.15">
      <c r="A99" s="1"/>
      <c r="B99" s="1"/>
      <c r="C99" s="1"/>
      <c r="D99" s="1"/>
      <c r="E99" s="1"/>
      <c r="F99" s="1"/>
      <c r="G99" s="1"/>
      <c r="H99" s="1"/>
      <c r="I99" s="1"/>
      <c r="J99" s="1"/>
      <c r="K99" s="1"/>
      <c r="L99" s="1"/>
      <c r="M99" s="1"/>
      <c r="N99" s="1"/>
      <c r="O99" s="142"/>
      <c r="P99" s="1"/>
      <c r="Q99" s="1"/>
      <c r="R99" s="1"/>
      <c r="S99" s="1"/>
      <c r="T99" s="142"/>
      <c r="Y99" s="144"/>
      <c r="AA99" s="1"/>
      <c r="AB99" s="1"/>
      <c r="AC99" s="1"/>
      <c r="AD99" s="1"/>
      <c r="AE99" s="1"/>
      <c r="AF99" s="1"/>
      <c r="AG99" s="1"/>
      <c r="AH99" s="1"/>
      <c r="AI99" s="1"/>
      <c r="AJ99" s="1"/>
      <c r="AK99" s="1"/>
      <c r="AL99" s="1"/>
      <c r="AM99" s="1"/>
      <c r="AN99" s="1"/>
      <c r="AO99" s="1"/>
      <c r="AP99" s="1"/>
      <c r="AQ99" s="1"/>
      <c r="AR99" s="1"/>
      <c r="AS99" s="1"/>
      <c r="AX99" s="144"/>
      <c r="AY99" s="1"/>
      <c r="AZ99" s="1"/>
      <c r="BA99" s="1"/>
      <c r="BB99" s="1"/>
      <c r="BC99" s="1"/>
      <c r="BD99" s="1"/>
      <c r="BE99" s="1"/>
      <c r="BF99" s="1"/>
      <c r="BG99" s="1"/>
      <c r="BH99" s="1"/>
      <c r="BI99" s="1"/>
      <c r="BJ99" s="1"/>
      <c r="BK99" s="1"/>
      <c r="BL99" s="1"/>
      <c r="BS99" s="1"/>
      <c r="BT99" s="1"/>
      <c r="BU99" s="1"/>
      <c r="BV99" s="1"/>
      <c r="BW99" s="1"/>
      <c r="BX99" s="1"/>
      <c r="BY99" s="1"/>
      <c r="BZ99" s="1"/>
      <c r="CA99" s="1"/>
      <c r="CK99" s="151"/>
      <c r="CL99" s="77"/>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row>
    <row r="100" spans="1:237" s="17" customFormat="1" x14ac:dyDescent="0.15">
      <c r="A100" s="1"/>
      <c r="B100" s="1"/>
      <c r="C100" s="1"/>
      <c r="D100" s="1"/>
      <c r="E100" s="1"/>
      <c r="F100" s="1"/>
      <c r="G100" s="1"/>
      <c r="H100" s="1"/>
      <c r="I100" s="1"/>
      <c r="J100" s="1"/>
      <c r="K100" s="1"/>
      <c r="L100" s="1"/>
      <c r="M100" s="1"/>
      <c r="N100" s="1"/>
      <c r="O100" s="142"/>
      <c r="P100" s="1"/>
      <c r="Q100" s="1"/>
      <c r="R100" s="1"/>
      <c r="S100" s="1"/>
      <c r="T100" s="142"/>
      <c r="Y100" s="144"/>
      <c r="AA100" s="1"/>
      <c r="AB100" s="1"/>
      <c r="AC100" s="1"/>
      <c r="AD100" s="1"/>
      <c r="AE100" s="1"/>
      <c r="AF100" s="1"/>
      <c r="AG100" s="1"/>
      <c r="AH100" s="1"/>
      <c r="AI100" s="1"/>
      <c r="AJ100" s="1"/>
      <c r="AK100" s="1"/>
      <c r="AL100" s="1"/>
      <c r="AM100" s="1"/>
      <c r="AN100" s="1"/>
      <c r="AO100" s="1"/>
      <c r="AP100" s="1"/>
      <c r="AQ100" s="1"/>
      <c r="AR100" s="1"/>
      <c r="AS100" s="1"/>
      <c r="AX100" s="144"/>
      <c r="AY100" s="1"/>
      <c r="AZ100" s="1"/>
      <c r="BA100" s="1"/>
      <c r="BB100" s="1"/>
      <c r="BC100" s="1"/>
      <c r="BD100" s="1"/>
      <c r="BE100" s="1"/>
      <c r="BF100" s="1"/>
      <c r="BG100" s="1"/>
      <c r="BH100" s="1"/>
      <c r="BI100" s="1"/>
      <c r="BJ100" s="1"/>
      <c r="BK100" s="1"/>
      <c r="BL100" s="1"/>
      <c r="BS100" s="1"/>
      <c r="BT100" s="1"/>
      <c r="BU100" s="1"/>
      <c r="BV100" s="1"/>
      <c r="BW100" s="1"/>
      <c r="BX100" s="1"/>
      <c r="BY100" s="1"/>
      <c r="BZ100" s="1"/>
      <c r="CA100" s="1"/>
      <c r="CK100" s="151"/>
      <c r="CL100" s="77"/>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row>
    <row r="101" spans="1:237" s="17" customFormat="1" x14ac:dyDescent="0.15">
      <c r="A101" s="1"/>
      <c r="B101" s="1"/>
      <c r="C101" s="1"/>
      <c r="D101" s="1"/>
      <c r="E101" s="1"/>
      <c r="F101" s="1"/>
      <c r="G101" s="1"/>
      <c r="H101" s="1"/>
      <c r="I101" s="1"/>
      <c r="J101" s="1"/>
      <c r="K101" s="1"/>
      <c r="L101" s="1"/>
      <c r="M101" s="1"/>
      <c r="N101" s="1"/>
      <c r="O101" s="142"/>
      <c r="P101" s="1"/>
      <c r="Q101" s="1"/>
      <c r="R101" s="1"/>
      <c r="S101" s="1"/>
      <c r="T101" s="142"/>
      <c r="Y101" s="144"/>
      <c r="AA101" s="1"/>
      <c r="AB101" s="1"/>
      <c r="AC101" s="1"/>
      <c r="AD101" s="1"/>
      <c r="AE101" s="1"/>
      <c r="AF101" s="1"/>
      <c r="AG101" s="1"/>
      <c r="AH101" s="1"/>
      <c r="AI101" s="1"/>
      <c r="AJ101" s="1"/>
      <c r="AK101" s="1"/>
      <c r="AL101" s="1"/>
      <c r="AM101" s="1"/>
      <c r="AN101" s="1"/>
      <c r="AO101" s="1"/>
      <c r="AP101" s="1"/>
      <c r="AQ101" s="1"/>
      <c r="AR101" s="1"/>
      <c r="AS101" s="1"/>
      <c r="AX101" s="144"/>
      <c r="AY101" s="1"/>
      <c r="AZ101" s="1"/>
      <c r="BA101" s="1"/>
      <c r="BB101" s="1"/>
      <c r="BC101" s="1"/>
      <c r="BD101" s="1"/>
      <c r="BE101" s="1"/>
      <c r="BF101" s="1"/>
      <c r="BG101" s="1"/>
      <c r="BH101" s="1"/>
      <c r="BI101" s="1"/>
      <c r="BJ101" s="1"/>
      <c r="BK101" s="1"/>
      <c r="BL101" s="1"/>
      <c r="BS101" s="1"/>
      <c r="BT101" s="1"/>
      <c r="BU101" s="1"/>
      <c r="BV101" s="1"/>
      <c r="BW101" s="1"/>
      <c r="BX101" s="1"/>
      <c r="BY101" s="1"/>
      <c r="BZ101" s="1"/>
      <c r="CA101" s="1"/>
      <c r="CK101" s="151"/>
      <c r="CL101" s="77"/>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row>
    <row r="102" spans="1:237" s="17" customFormat="1" x14ac:dyDescent="0.15">
      <c r="A102" s="1"/>
      <c r="B102" s="1"/>
      <c r="C102" s="1"/>
      <c r="D102" s="1"/>
      <c r="E102" s="1"/>
      <c r="F102" s="1"/>
      <c r="G102" s="1"/>
      <c r="H102" s="1"/>
      <c r="I102" s="1"/>
      <c r="J102" s="1"/>
      <c r="K102" s="1"/>
      <c r="L102" s="1"/>
      <c r="M102" s="1"/>
      <c r="N102" s="1"/>
      <c r="O102" s="142"/>
      <c r="P102" s="1"/>
      <c r="Q102" s="1"/>
      <c r="R102" s="1"/>
      <c r="S102" s="1"/>
      <c r="T102" s="142"/>
      <c r="Y102" s="144"/>
      <c r="AA102" s="1"/>
      <c r="AB102" s="1"/>
      <c r="AC102" s="1"/>
      <c r="AD102" s="1"/>
      <c r="AE102" s="1"/>
      <c r="AF102" s="1"/>
      <c r="AG102" s="1"/>
      <c r="AH102" s="1"/>
      <c r="AI102" s="1"/>
      <c r="AJ102" s="1"/>
      <c r="AK102" s="1"/>
      <c r="AL102" s="1"/>
      <c r="AM102" s="1"/>
      <c r="AN102" s="1"/>
      <c r="AO102" s="1"/>
      <c r="AP102" s="1"/>
      <c r="AQ102" s="1"/>
      <c r="AR102" s="1"/>
      <c r="AS102" s="1"/>
      <c r="AX102" s="144"/>
      <c r="AY102" s="1"/>
      <c r="AZ102" s="1"/>
      <c r="BA102" s="1"/>
      <c r="BB102" s="1"/>
      <c r="BC102" s="1"/>
      <c r="BD102" s="1"/>
      <c r="BE102" s="1"/>
      <c r="BF102" s="1"/>
      <c r="BG102" s="1"/>
      <c r="BH102" s="1"/>
      <c r="BI102" s="1"/>
      <c r="BJ102" s="1"/>
      <c r="BK102" s="1"/>
      <c r="BL102" s="1"/>
      <c r="BS102" s="1"/>
      <c r="BT102" s="1"/>
      <c r="BU102" s="1"/>
      <c r="BV102" s="1"/>
      <c r="BW102" s="1"/>
      <c r="BX102" s="1"/>
      <c r="BY102" s="1"/>
      <c r="BZ102" s="1"/>
      <c r="CA102" s="1"/>
      <c r="CK102" s="151"/>
      <c r="CL102" s="77"/>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row>
    <row r="103" spans="1:237" s="17" customFormat="1" x14ac:dyDescent="0.15">
      <c r="A103" s="1"/>
      <c r="B103" s="1"/>
      <c r="C103" s="1"/>
      <c r="D103" s="1"/>
      <c r="E103" s="1"/>
      <c r="F103" s="1"/>
      <c r="G103" s="1"/>
      <c r="H103" s="1"/>
      <c r="I103" s="1"/>
      <c r="J103" s="1"/>
      <c r="K103" s="1"/>
      <c r="L103" s="1"/>
      <c r="M103" s="1"/>
      <c r="N103" s="1"/>
      <c r="O103" s="142"/>
      <c r="P103" s="1"/>
      <c r="Q103" s="1"/>
      <c r="R103" s="1"/>
      <c r="S103" s="1"/>
      <c r="T103" s="142"/>
      <c r="Y103" s="144"/>
      <c r="AA103" s="1"/>
      <c r="AB103" s="1"/>
      <c r="AC103" s="1"/>
      <c r="AD103" s="1"/>
      <c r="AE103" s="1"/>
      <c r="AF103" s="1"/>
      <c r="AG103" s="1"/>
      <c r="AH103" s="1"/>
      <c r="AI103" s="1"/>
      <c r="AJ103" s="1"/>
      <c r="AK103" s="1"/>
      <c r="AL103" s="1"/>
      <c r="AM103" s="1"/>
      <c r="AN103" s="1"/>
      <c r="AO103" s="1"/>
      <c r="AP103" s="1"/>
      <c r="AQ103" s="1"/>
      <c r="AR103" s="1"/>
      <c r="AS103" s="1"/>
      <c r="AX103" s="144"/>
      <c r="AY103" s="1"/>
      <c r="AZ103" s="1"/>
      <c r="BA103" s="1"/>
      <c r="BB103" s="1"/>
      <c r="BC103" s="1"/>
      <c r="BD103" s="1"/>
      <c r="BE103" s="1"/>
      <c r="BF103" s="1"/>
      <c r="BG103" s="1"/>
      <c r="BH103" s="1"/>
      <c r="BI103" s="1"/>
      <c r="BJ103" s="1"/>
      <c r="BK103" s="1"/>
      <c r="BL103" s="1"/>
      <c r="BS103" s="1"/>
      <c r="BT103" s="1"/>
      <c r="BU103" s="1"/>
      <c r="BV103" s="1"/>
      <c r="BW103" s="1"/>
      <c r="BX103" s="1"/>
      <c r="BY103" s="1"/>
      <c r="BZ103" s="1"/>
      <c r="CA103" s="1"/>
      <c r="CK103" s="151"/>
      <c r="CL103" s="77"/>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row>
    <row r="104" spans="1:237" s="17" customFormat="1" x14ac:dyDescent="0.15">
      <c r="A104" s="1"/>
      <c r="B104" s="1"/>
      <c r="C104" s="1"/>
      <c r="D104" s="1"/>
      <c r="E104" s="1"/>
      <c r="F104" s="1"/>
      <c r="G104" s="1"/>
      <c r="H104" s="1"/>
      <c r="I104" s="1"/>
      <c r="J104" s="1"/>
      <c r="K104" s="1"/>
      <c r="L104" s="1"/>
      <c r="M104" s="1"/>
      <c r="N104" s="1"/>
      <c r="O104" s="142"/>
      <c r="P104" s="1"/>
      <c r="Q104" s="1"/>
      <c r="R104" s="1"/>
      <c r="S104" s="1"/>
      <c r="T104" s="142"/>
      <c r="Y104" s="144"/>
      <c r="AA104" s="1"/>
      <c r="AB104" s="1"/>
      <c r="AC104" s="1"/>
      <c r="AD104" s="1"/>
      <c r="AE104" s="1"/>
      <c r="AF104" s="1"/>
      <c r="AG104" s="1"/>
      <c r="AH104" s="1"/>
      <c r="AI104" s="1"/>
      <c r="AJ104" s="1"/>
      <c r="AK104" s="1"/>
      <c r="AL104" s="1"/>
      <c r="AM104" s="1"/>
      <c r="AN104" s="1"/>
      <c r="AO104" s="1"/>
      <c r="AP104" s="1"/>
      <c r="AQ104" s="1"/>
      <c r="AR104" s="1"/>
      <c r="AS104" s="1"/>
      <c r="AX104" s="144"/>
      <c r="AY104" s="1"/>
      <c r="AZ104" s="1"/>
      <c r="BA104" s="1"/>
      <c r="BB104" s="1"/>
      <c r="BC104" s="1"/>
      <c r="BD104" s="1"/>
      <c r="BE104" s="1"/>
      <c r="BF104" s="1"/>
      <c r="BG104" s="1"/>
      <c r="BH104" s="1"/>
      <c r="BI104" s="1"/>
      <c r="BJ104" s="1"/>
      <c r="BK104" s="1"/>
      <c r="BL104" s="1"/>
      <c r="BS104" s="1"/>
      <c r="BT104" s="1"/>
      <c r="BU104" s="1"/>
      <c r="BV104" s="1"/>
      <c r="BW104" s="1"/>
      <c r="BX104" s="1"/>
      <c r="BY104" s="1"/>
      <c r="BZ104" s="1"/>
      <c r="CA104" s="1"/>
      <c r="CK104" s="151"/>
      <c r="CL104" s="77"/>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row>
    <row r="105" spans="1:237" s="17" customFormat="1" x14ac:dyDescent="0.15">
      <c r="A105" s="1"/>
      <c r="B105" s="1"/>
      <c r="C105" s="1"/>
      <c r="D105" s="1"/>
      <c r="E105" s="1"/>
      <c r="F105" s="1"/>
      <c r="G105" s="1"/>
      <c r="H105" s="1"/>
      <c r="I105" s="1"/>
      <c r="J105" s="1"/>
      <c r="K105" s="1"/>
      <c r="L105" s="1"/>
      <c r="M105" s="1"/>
      <c r="N105" s="1"/>
      <c r="O105" s="142"/>
      <c r="P105" s="1"/>
      <c r="Q105" s="1"/>
      <c r="R105" s="1"/>
      <c r="S105" s="1"/>
      <c r="T105" s="142"/>
      <c r="Y105" s="144"/>
      <c r="AA105" s="1"/>
      <c r="AB105" s="1"/>
      <c r="AC105" s="1"/>
      <c r="AD105" s="1"/>
      <c r="AE105" s="1"/>
      <c r="AF105" s="1"/>
      <c r="AG105" s="1"/>
      <c r="AH105" s="1"/>
      <c r="AI105" s="1"/>
      <c r="AJ105" s="1"/>
      <c r="AK105" s="1"/>
      <c r="AL105" s="1"/>
      <c r="AM105" s="1"/>
      <c r="AN105" s="1"/>
      <c r="AO105" s="1"/>
      <c r="AP105" s="1"/>
      <c r="AQ105" s="1"/>
      <c r="AR105" s="1"/>
      <c r="AS105" s="1"/>
      <c r="AX105" s="144"/>
      <c r="AY105" s="1"/>
      <c r="AZ105" s="1"/>
      <c r="BA105" s="1"/>
      <c r="BB105" s="1"/>
      <c r="BC105" s="1"/>
      <c r="BD105" s="1"/>
      <c r="BE105" s="1"/>
      <c r="BF105" s="1"/>
      <c r="BG105" s="1"/>
      <c r="BH105" s="1"/>
      <c r="BI105" s="1"/>
      <c r="BJ105" s="1"/>
      <c r="BK105" s="1"/>
      <c r="BL105" s="1"/>
      <c r="BS105" s="1"/>
      <c r="BT105" s="1"/>
      <c r="BU105" s="1"/>
      <c r="BV105" s="1"/>
      <c r="BW105" s="1"/>
      <c r="BX105" s="1"/>
      <c r="BY105" s="1"/>
      <c r="BZ105" s="1"/>
      <c r="CA105" s="1"/>
      <c r="CK105" s="151"/>
      <c r="CL105" s="77"/>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row>
    <row r="106" spans="1:237" s="17" customFormat="1" x14ac:dyDescent="0.15">
      <c r="A106" s="1"/>
      <c r="B106" s="1"/>
      <c r="C106" s="1"/>
      <c r="D106" s="1"/>
      <c r="E106" s="1"/>
      <c r="F106" s="1"/>
      <c r="G106" s="1"/>
      <c r="H106" s="1"/>
      <c r="I106" s="1"/>
      <c r="J106" s="1"/>
      <c r="K106" s="1"/>
      <c r="L106" s="1"/>
      <c r="M106" s="1"/>
      <c r="N106" s="1"/>
      <c r="O106" s="142"/>
      <c r="P106" s="1"/>
      <c r="Q106" s="1"/>
      <c r="R106" s="1"/>
      <c r="S106" s="1"/>
      <c r="T106" s="142"/>
      <c r="Y106" s="144"/>
      <c r="AA106" s="1"/>
      <c r="AB106" s="1"/>
      <c r="AC106" s="1"/>
      <c r="AD106" s="1"/>
      <c r="AE106" s="1"/>
      <c r="AF106" s="1"/>
      <c r="AG106" s="1"/>
      <c r="AH106" s="1"/>
      <c r="AI106" s="1"/>
      <c r="AJ106" s="1"/>
      <c r="AK106" s="1"/>
      <c r="AL106" s="1"/>
      <c r="AM106" s="1"/>
      <c r="AN106" s="1"/>
      <c r="AO106" s="1"/>
      <c r="AP106" s="1"/>
      <c r="AQ106" s="1"/>
      <c r="AR106" s="1"/>
      <c r="AS106" s="1"/>
      <c r="AX106" s="144"/>
      <c r="AY106" s="1"/>
      <c r="AZ106" s="1"/>
      <c r="BA106" s="1"/>
      <c r="BB106" s="1"/>
      <c r="BC106" s="1"/>
      <c r="BD106" s="1"/>
      <c r="BE106" s="1"/>
      <c r="BF106" s="1"/>
      <c r="BG106" s="1"/>
      <c r="BH106" s="1"/>
      <c r="BI106" s="1"/>
      <c r="BJ106" s="1"/>
      <c r="BK106" s="1"/>
      <c r="BL106" s="1"/>
      <c r="BS106" s="1"/>
      <c r="BT106" s="1"/>
      <c r="BU106" s="1"/>
      <c r="BV106" s="1"/>
      <c r="BW106" s="1"/>
      <c r="BX106" s="1"/>
      <c r="BY106" s="1"/>
      <c r="BZ106" s="1"/>
      <c r="CA106" s="1"/>
      <c r="CK106" s="151"/>
      <c r="CL106" s="77"/>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row>
    <row r="107" spans="1:237" s="17" customFormat="1" x14ac:dyDescent="0.15">
      <c r="A107" s="1"/>
      <c r="B107" s="1"/>
      <c r="C107" s="1"/>
      <c r="D107" s="1"/>
      <c r="E107" s="1"/>
      <c r="F107" s="1"/>
      <c r="G107" s="1"/>
      <c r="H107" s="1"/>
      <c r="I107" s="1"/>
      <c r="J107" s="1"/>
      <c r="K107" s="1"/>
      <c r="L107" s="1"/>
      <c r="M107" s="1"/>
      <c r="N107" s="1"/>
      <c r="O107" s="142"/>
      <c r="P107" s="1"/>
      <c r="Q107" s="1"/>
      <c r="R107" s="1"/>
      <c r="S107" s="1"/>
      <c r="T107" s="142"/>
      <c r="Y107" s="144"/>
      <c r="AA107" s="1"/>
      <c r="AB107" s="1"/>
      <c r="AC107" s="1"/>
      <c r="AD107" s="1"/>
      <c r="AE107" s="1"/>
      <c r="AF107" s="1"/>
      <c r="AG107" s="1"/>
      <c r="AH107" s="1"/>
      <c r="AI107" s="1"/>
      <c r="AJ107" s="1"/>
      <c r="AK107" s="1"/>
      <c r="AL107" s="1"/>
      <c r="AM107" s="1"/>
      <c r="AN107" s="1"/>
      <c r="AO107" s="1"/>
      <c r="AP107" s="1"/>
      <c r="AQ107" s="1"/>
      <c r="AR107" s="1"/>
      <c r="AS107" s="1"/>
      <c r="AX107" s="144"/>
      <c r="AY107" s="1"/>
      <c r="AZ107" s="1"/>
      <c r="BA107" s="1"/>
      <c r="BB107" s="1"/>
      <c r="BC107" s="1"/>
      <c r="BD107" s="1"/>
      <c r="BE107" s="1"/>
      <c r="BF107" s="1"/>
      <c r="BG107" s="1"/>
      <c r="BH107" s="1"/>
      <c r="BI107" s="1"/>
      <c r="BJ107" s="1"/>
      <c r="BK107" s="1"/>
      <c r="BL107" s="1"/>
      <c r="BS107" s="1"/>
      <c r="BT107" s="1"/>
      <c r="BU107" s="1"/>
      <c r="BV107" s="1"/>
      <c r="BW107" s="1"/>
      <c r="BX107" s="1"/>
      <c r="BY107" s="1"/>
      <c r="BZ107" s="1"/>
      <c r="CA107" s="1"/>
      <c r="CK107" s="151"/>
      <c r="CL107" s="77"/>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row>
    <row r="108" spans="1:237" s="17" customFormat="1" x14ac:dyDescent="0.15">
      <c r="A108" s="1"/>
      <c r="B108" s="1"/>
      <c r="C108" s="1"/>
      <c r="D108" s="1"/>
      <c r="E108" s="1"/>
      <c r="F108" s="1"/>
      <c r="G108" s="1"/>
      <c r="H108" s="1"/>
      <c r="I108" s="1"/>
      <c r="J108" s="1"/>
      <c r="K108" s="1"/>
      <c r="L108" s="1"/>
      <c r="M108" s="1"/>
      <c r="N108" s="1"/>
      <c r="O108" s="142"/>
      <c r="P108" s="1"/>
      <c r="Q108" s="1"/>
      <c r="R108" s="1"/>
      <c r="S108" s="1"/>
      <c r="T108" s="142"/>
      <c r="Y108" s="144"/>
      <c r="AA108" s="1"/>
      <c r="AB108" s="1"/>
      <c r="AC108" s="1"/>
      <c r="AD108" s="1"/>
      <c r="AE108" s="1"/>
      <c r="AF108" s="1"/>
      <c r="AG108" s="1"/>
      <c r="AH108" s="1"/>
      <c r="AI108" s="1"/>
      <c r="AJ108" s="1"/>
      <c r="AK108" s="1"/>
      <c r="AL108" s="1"/>
      <c r="AM108" s="1"/>
      <c r="AN108" s="1"/>
      <c r="AO108" s="1"/>
      <c r="AP108" s="1"/>
      <c r="AQ108" s="1"/>
      <c r="AR108" s="1"/>
      <c r="AS108" s="1"/>
      <c r="AX108" s="144"/>
      <c r="AY108" s="1"/>
      <c r="AZ108" s="1"/>
      <c r="BA108" s="1"/>
      <c r="BB108" s="1"/>
      <c r="BC108" s="1"/>
      <c r="BD108" s="1"/>
      <c r="BE108" s="1"/>
      <c r="BF108" s="1"/>
      <c r="BG108" s="1"/>
      <c r="BH108" s="1"/>
      <c r="BI108" s="1"/>
      <c r="BJ108" s="1"/>
      <c r="BK108" s="1"/>
      <c r="BL108" s="1"/>
      <c r="BS108" s="1"/>
      <c r="BT108" s="1"/>
      <c r="BU108" s="1"/>
      <c r="BV108" s="1"/>
      <c r="BW108" s="1"/>
      <c r="BX108" s="1"/>
      <c r="BY108" s="1"/>
      <c r="BZ108" s="1"/>
      <c r="CA108" s="1"/>
      <c r="CK108" s="151"/>
      <c r="CL108" s="77"/>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row>
    <row r="109" spans="1:237" s="17" customFormat="1" x14ac:dyDescent="0.15">
      <c r="A109" s="1"/>
      <c r="B109" s="1"/>
      <c r="C109" s="1"/>
      <c r="D109" s="1"/>
      <c r="E109" s="1"/>
      <c r="F109" s="1"/>
      <c r="G109" s="1"/>
      <c r="H109" s="1"/>
      <c r="I109" s="1"/>
      <c r="J109" s="1"/>
      <c r="K109" s="1"/>
      <c r="L109" s="1"/>
      <c r="M109" s="1"/>
      <c r="N109" s="1"/>
      <c r="O109" s="142"/>
      <c r="P109" s="1"/>
      <c r="Q109" s="1"/>
      <c r="R109" s="1"/>
      <c r="S109" s="1"/>
      <c r="T109" s="142"/>
      <c r="Y109" s="144"/>
      <c r="AA109" s="1"/>
      <c r="AB109" s="1"/>
      <c r="AC109" s="1"/>
      <c r="AD109" s="1"/>
      <c r="AE109" s="1"/>
      <c r="AF109" s="1"/>
      <c r="AG109" s="1"/>
      <c r="AH109" s="1"/>
      <c r="AI109" s="1"/>
      <c r="AJ109" s="1"/>
      <c r="AK109" s="1"/>
      <c r="AL109" s="1"/>
      <c r="AM109" s="1"/>
      <c r="AN109" s="1"/>
      <c r="AO109" s="1"/>
      <c r="AP109" s="1"/>
      <c r="AQ109" s="1"/>
      <c r="AR109" s="1"/>
      <c r="AS109" s="1"/>
      <c r="AX109" s="144"/>
      <c r="AY109" s="1"/>
      <c r="AZ109" s="1"/>
      <c r="BA109" s="1"/>
      <c r="BB109" s="1"/>
      <c r="BC109" s="1"/>
      <c r="BD109" s="1"/>
      <c r="BE109" s="1"/>
      <c r="BF109" s="1"/>
      <c r="BG109" s="1"/>
      <c r="BH109" s="1"/>
      <c r="BI109" s="1"/>
      <c r="BJ109" s="1"/>
      <c r="BK109" s="1"/>
      <c r="BL109" s="1"/>
      <c r="BS109" s="1"/>
      <c r="BT109" s="1"/>
      <c r="BU109" s="1"/>
      <c r="BV109" s="1"/>
      <c r="BW109" s="1"/>
      <c r="BX109" s="1"/>
      <c r="BY109" s="1"/>
      <c r="BZ109" s="1"/>
      <c r="CA109" s="1"/>
      <c r="CK109" s="151"/>
      <c r="CL109" s="77"/>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row>
    <row r="110" spans="1:237" s="17" customFormat="1" x14ac:dyDescent="0.15">
      <c r="A110" s="1"/>
      <c r="B110" s="1"/>
      <c r="C110" s="1"/>
      <c r="D110" s="1"/>
      <c r="E110" s="1"/>
      <c r="F110" s="1"/>
      <c r="G110" s="1"/>
      <c r="H110" s="1"/>
      <c r="I110" s="1"/>
      <c r="J110" s="1"/>
      <c r="K110" s="1"/>
      <c r="L110" s="1"/>
      <c r="M110" s="1"/>
      <c r="N110" s="1"/>
      <c r="O110" s="142"/>
      <c r="P110" s="1"/>
      <c r="Q110" s="1"/>
      <c r="R110" s="1"/>
      <c r="S110" s="1"/>
      <c r="T110" s="142"/>
      <c r="Y110" s="144"/>
      <c r="AA110" s="1"/>
      <c r="AB110" s="1"/>
      <c r="AC110" s="1"/>
      <c r="AD110" s="1"/>
      <c r="AE110" s="1"/>
      <c r="AF110" s="1"/>
      <c r="AG110" s="1"/>
      <c r="AH110" s="1"/>
      <c r="AI110" s="1"/>
      <c r="AJ110" s="1"/>
      <c r="AK110" s="1"/>
      <c r="AL110" s="1"/>
      <c r="AM110" s="1"/>
      <c r="AN110" s="1"/>
      <c r="AO110" s="1"/>
      <c r="AP110" s="1"/>
      <c r="AQ110" s="1"/>
      <c r="AR110" s="1"/>
      <c r="AS110" s="1"/>
      <c r="AX110" s="144"/>
      <c r="AY110" s="1"/>
      <c r="AZ110" s="1"/>
      <c r="BA110" s="1"/>
      <c r="BB110" s="1"/>
      <c r="BC110" s="1"/>
      <c r="BD110" s="1"/>
      <c r="BE110" s="1"/>
      <c r="BF110" s="1"/>
      <c r="BG110" s="1"/>
      <c r="BH110" s="1"/>
      <c r="BI110" s="1"/>
      <c r="BJ110" s="1"/>
      <c r="BK110" s="1"/>
      <c r="BL110" s="1"/>
      <c r="BS110" s="1"/>
      <c r="BT110" s="1"/>
      <c r="BU110" s="1"/>
      <c r="BV110" s="1"/>
      <c r="BW110" s="1"/>
      <c r="BX110" s="1"/>
      <c r="BY110" s="1"/>
      <c r="BZ110" s="1"/>
      <c r="CA110" s="1"/>
      <c r="CK110" s="151"/>
      <c r="CL110" s="77"/>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row>
    <row r="111" spans="1:237" s="17" customFormat="1" x14ac:dyDescent="0.15">
      <c r="A111" s="1"/>
      <c r="B111" s="1"/>
      <c r="C111" s="1"/>
      <c r="D111" s="1"/>
      <c r="E111" s="1"/>
      <c r="F111" s="1"/>
      <c r="G111" s="1"/>
      <c r="H111" s="1"/>
      <c r="I111" s="1"/>
      <c r="J111" s="1"/>
      <c r="K111" s="1"/>
      <c r="L111" s="1"/>
      <c r="M111" s="1"/>
      <c r="N111" s="1"/>
      <c r="O111" s="142"/>
      <c r="P111" s="1"/>
      <c r="Q111" s="1"/>
      <c r="R111" s="1"/>
      <c r="S111" s="1"/>
      <c r="T111" s="142"/>
      <c r="Y111" s="144"/>
      <c r="AA111" s="1"/>
      <c r="AB111" s="1"/>
      <c r="AC111" s="1"/>
      <c r="AD111" s="1"/>
      <c r="AE111" s="1"/>
      <c r="AF111" s="1"/>
      <c r="AG111" s="1"/>
      <c r="AH111" s="1"/>
      <c r="AI111" s="1"/>
      <c r="AJ111" s="1"/>
      <c r="AK111" s="1"/>
      <c r="AL111" s="1"/>
      <c r="AM111" s="1"/>
      <c r="AN111" s="1"/>
      <c r="AO111" s="1"/>
      <c r="AP111" s="1"/>
      <c r="AQ111" s="1"/>
      <c r="AR111" s="1"/>
      <c r="AS111" s="1"/>
      <c r="AX111" s="144"/>
      <c r="AY111" s="1"/>
      <c r="AZ111" s="1"/>
      <c r="BA111" s="1"/>
      <c r="BB111" s="1"/>
      <c r="BC111" s="1"/>
      <c r="BD111" s="1"/>
      <c r="BE111" s="1"/>
      <c r="BF111" s="1"/>
      <c r="BG111" s="1"/>
      <c r="BH111" s="1"/>
      <c r="BI111" s="1"/>
      <c r="BJ111" s="1"/>
      <c r="BK111" s="1"/>
      <c r="BL111" s="1"/>
      <c r="BS111" s="1"/>
      <c r="BT111" s="1"/>
      <c r="BU111" s="1"/>
      <c r="BV111" s="1"/>
      <c r="BW111" s="1"/>
      <c r="BX111" s="1"/>
      <c r="BY111" s="1"/>
      <c r="BZ111" s="1"/>
      <c r="CA111" s="1"/>
      <c r="CK111" s="151"/>
      <c r="CL111" s="77"/>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row>
    <row r="112" spans="1:237" s="17" customFormat="1" x14ac:dyDescent="0.15">
      <c r="A112" s="1"/>
      <c r="B112" s="1"/>
      <c r="C112" s="1"/>
      <c r="D112" s="1"/>
      <c r="E112" s="1"/>
      <c r="F112" s="1"/>
      <c r="G112" s="1"/>
      <c r="H112" s="1"/>
      <c r="I112" s="1"/>
      <c r="J112" s="1"/>
      <c r="K112" s="1"/>
      <c r="L112" s="1"/>
      <c r="M112" s="1"/>
      <c r="N112" s="1"/>
      <c r="O112" s="142"/>
      <c r="P112" s="1"/>
      <c r="Q112" s="1"/>
      <c r="R112" s="1"/>
      <c r="S112" s="1"/>
      <c r="T112" s="142"/>
      <c r="Y112" s="144"/>
      <c r="AA112" s="1"/>
      <c r="AB112" s="1"/>
      <c r="AC112" s="1"/>
      <c r="AD112" s="1"/>
      <c r="AE112" s="1"/>
      <c r="AF112" s="1"/>
      <c r="AG112" s="1"/>
      <c r="AH112" s="1"/>
      <c r="AI112" s="1"/>
      <c r="AJ112" s="1"/>
      <c r="AK112" s="1"/>
      <c r="AL112" s="1"/>
      <c r="AM112" s="1"/>
      <c r="AN112" s="1"/>
      <c r="AO112" s="1"/>
      <c r="AP112" s="1"/>
      <c r="AQ112" s="1"/>
      <c r="AR112" s="1"/>
      <c r="AS112" s="1"/>
      <c r="AX112" s="144"/>
      <c r="AY112" s="1"/>
      <c r="AZ112" s="1"/>
      <c r="BA112" s="1"/>
      <c r="BB112" s="1"/>
      <c r="BC112" s="1"/>
      <c r="BD112" s="1"/>
      <c r="BE112" s="1"/>
      <c r="BF112" s="1"/>
      <c r="BG112" s="1"/>
      <c r="BH112" s="1"/>
      <c r="BI112" s="1"/>
      <c r="BJ112" s="1"/>
      <c r="BK112" s="1"/>
      <c r="BL112" s="1"/>
      <c r="BS112" s="1"/>
      <c r="BT112" s="1"/>
      <c r="BU112" s="1"/>
      <c r="BV112" s="1"/>
      <c r="BW112" s="1"/>
      <c r="BX112" s="1"/>
      <c r="BY112" s="1"/>
      <c r="BZ112" s="1"/>
      <c r="CA112" s="1"/>
      <c r="CK112" s="151"/>
      <c r="CL112" s="77"/>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56407-ED53-2B46-8DC1-12935EA9B307}">
  <dimension ref="A1:IC112"/>
  <sheetViews>
    <sheetView zoomScale="120" zoomScaleNormal="120" workbookViewId="0">
      <pane xSplit="1" ySplit="3" topLeftCell="B7" activePane="bottomRight" state="frozen"/>
      <selection pane="topRight" activeCell="B1" sqref="B1"/>
      <selection pane="bottomLeft" activeCell="A4" sqref="A4"/>
      <selection pane="bottomRight" activeCell="Q9" sqref="Q9"/>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3" customWidth="1"/>
    <col min="31" max="34" width="14.6640625" style="1" customWidth="1"/>
    <col min="35" max="35" width="14.6640625" style="3" customWidth="1"/>
    <col min="36" max="39" width="14.6640625" style="1" customWidth="1"/>
    <col min="40" max="40" width="14.6640625" style="3" customWidth="1"/>
    <col min="41" max="44" width="14.6640625" style="1" customWidth="1"/>
    <col min="45" max="45" width="14.6640625" style="3" customWidth="1"/>
    <col min="46" max="49" width="14.6640625" style="17" customWidth="1"/>
    <col min="50" max="50" width="14.6640625" style="144" customWidth="1"/>
    <col min="51" max="51" width="14.6640625" style="1" customWidth="1"/>
    <col min="52" max="52" width="14.6640625" style="3" customWidth="1"/>
    <col min="53" max="53" width="16.33203125" style="1" customWidth="1"/>
    <col min="54" max="54" width="16.33203125" style="3" customWidth="1"/>
    <col min="55" max="55" width="16.33203125" style="1" customWidth="1"/>
    <col min="56" max="58" width="14.6640625" style="1" customWidth="1"/>
    <col min="59" max="59" width="14.6640625" style="2" customWidth="1"/>
    <col min="60" max="63" width="14.6640625" style="1" customWidth="1"/>
    <col min="64" max="64" width="14.6640625" style="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6"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COUNT(B4:B21)</f>
        <v>2</v>
      </c>
      <c r="C2" s="13">
        <f>COUNT(C4:C21)</f>
        <v>10</v>
      </c>
      <c r="D2" s="13">
        <f>SUM(D4:D21)</f>
        <v>810</v>
      </c>
      <c r="E2" s="13">
        <f>SUM(E4:E21)</f>
        <v>720</v>
      </c>
      <c r="F2" s="13">
        <f>SUM(F4:F21)</f>
        <v>620</v>
      </c>
      <c r="G2" s="14">
        <f>SUM(G4:G21)</f>
        <v>640</v>
      </c>
      <c r="H2" s="13">
        <f>COUNT(H4:H21)</f>
        <v>10</v>
      </c>
      <c r="I2" s="13">
        <f>COUNT(I4:I21)</f>
        <v>8</v>
      </c>
      <c r="J2" s="13">
        <f>COUNT(J4:J21)</f>
        <v>18</v>
      </c>
      <c r="K2" s="13">
        <f t="shared" ref="K2:AP2" si="0">SUM(K4:K21)</f>
        <v>83</v>
      </c>
      <c r="L2" s="13">
        <f t="shared" si="0"/>
        <v>86</v>
      </c>
      <c r="M2" s="13">
        <f t="shared" si="0"/>
        <v>111</v>
      </c>
      <c r="N2" s="13">
        <f t="shared" si="0"/>
        <v>89.6</v>
      </c>
      <c r="O2" s="31">
        <f t="shared" si="0"/>
        <v>66</v>
      </c>
      <c r="P2" s="13">
        <f t="shared" si="0"/>
        <v>13</v>
      </c>
      <c r="Q2" s="13">
        <f t="shared" si="0"/>
        <v>24</v>
      </c>
      <c r="R2" s="13">
        <f t="shared" si="0"/>
        <v>31</v>
      </c>
      <c r="S2" s="13">
        <f t="shared" si="0"/>
        <v>22</v>
      </c>
      <c r="T2" s="31">
        <f t="shared" si="0"/>
        <v>18</v>
      </c>
      <c r="U2" s="13">
        <f t="shared" si="0"/>
        <v>96</v>
      </c>
      <c r="V2" s="13">
        <f t="shared" si="0"/>
        <v>110</v>
      </c>
      <c r="W2" s="13">
        <f t="shared" si="0"/>
        <v>142</v>
      </c>
      <c r="X2" s="13">
        <f t="shared" si="0"/>
        <v>111.6</v>
      </c>
      <c r="Y2" s="31">
        <f t="shared" si="0"/>
        <v>84</v>
      </c>
      <c r="Z2" s="13">
        <f t="shared" si="0"/>
        <v>314</v>
      </c>
      <c r="AA2" s="13">
        <f t="shared" si="0"/>
        <v>272</v>
      </c>
      <c r="AB2" s="13">
        <f t="shared" si="0"/>
        <v>286</v>
      </c>
      <c r="AC2" s="13">
        <f t="shared" si="0"/>
        <v>253</v>
      </c>
      <c r="AD2" s="14">
        <f t="shared" si="0"/>
        <v>278</v>
      </c>
      <c r="AE2" s="13">
        <f t="shared" si="0"/>
        <v>40</v>
      </c>
      <c r="AF2" s="13">
        <f t="shared" si="0"/>
        <v>1</v>
      </c>
      <c r="AG2" s="13">
        <f t="shared" si="0"/>
        <v>1</v>
      </c>
      <c r="AH2" s="13">
        <f t="shared" si="0"/>
        <v>0</v>
      </c>
      <c r="AI2" s="14">
        <f t="shared" si="0"/>
        <v>1</v>
      </c>
      <c r="AJ2" s="13">
        <f t="shared" si="0"/>
        <v>347</v>
      </c>
      <c r="AK2" s="13">
        <f t="shared" si="0"/>
        <v>703</v>
      </c>
      <c r="AL2" s="13">
        <f t="shared" si="0"/>
        <v>553</v>
      </c>
      <c r="AM2" s="13">
        <f t="shared" si="0"/>
        <v>501</v>
      </c>
      <c r="AN2" s="14">
        <f t="shared" si="0"/>
        <v>520</v>
      </c>
      <c r="AO2" s="13">
        <f t="shared" si="0"/>
        <v>0</v>
      </c>
      <c r="AP2" s="13">
        <f t="shared" si="0"/>
        <v>1</v>
      </c>
      <c r="AQ2" s="13">
        <f t="shared" ref="AQ2:BV2" si="1">SUM(AQ4:AQ21)</f>
        <v>2</v>
      </c>
      <c r="AR2" s="13">
        <f t="shared" si="1"/>
        <v>1</v>
      </c>
      <c r="AS2" s="14">
        <f t="shared" si="1"/>
        <v>18</v>
      </c>
      <c r="AT2" s="13">
        <f t="shared" si="1"/>
        <v>701</v>
      </c>
      <c r="AU2" s="13">
        <f t="shared" si="1"/>
        <v>977</v>
      </c>
      <c r="AV2" s="13">
        <f t="shared" si="1"/>
        <v>842</v>
      </c>
      <c r="AW2" s="13">
        <f t="shared" si="1"/>
        <v>755</v>
      </c>
      <c r="AX2" s="14">
        <f t="shared" si="1"/>
        <v>817</v>
      </c>
      <c r="AY2" s="13">
        <f t="shared" si="1"/>
        <v>363</v>
      </c>
      <c r="AZ2" s="18">
        <f t="shared" si="1"/>
        <v>641</v>
      </c>
      <c r="BA2" s="13">
        <f t="shared" si="1"/>
        <v>316</v>
      </c>
      <c r="BB2" s="14">
        <f t="shared" si="1"/>
        <v>349</v>
      </c>
      <c r="BC2" s="13">
        <f t="shared" si="1"/>
        <v>325</v>
      </c>
      <c r="BD2" s="13">
        <f t="shared" si="1"/>
        <v>346</v>
      </c>
      <c r="BE2" s="13">
        <f t="shared" si="1"/>
        <v>436</v>
      </c>
      <c r="BF2" s="13">
        <f t="shared" si="1"/>
        <v>284</v>
      </c>
      <c r="BG2" s="15">
        <f t="shared" si="1"/>
        <v>478</v>
      </c>
      <c r="BH2" s="13">
        <f t="shared" si="1"/>
        <v>8</v>
      </c>
      <c r="BI2" s="13">
        <f t="shared" si="1"/>
        <v>13</v>
      </c>
      <c r="BJ2" s="13">
        <f t="shared" si="1"/>
        <v>13</v>
      </c>
      <c r="BK2" s="13">
        <f t="shared" si="1"/>
        <v>15</v>
      </c>
      <c r="BL2" s="15">
        <f t="shared" si="1"/>
        <v>21</v>
      </c>
      <c r="BM2" s="13">
        <f t="shared" si="1"/>
        <v>333</v>
      </c>
      <c r="BN2" s="13">
        <f t="shared" si="1"/>
        <v>359</v>
      </c>
      <c r="BO2" s="13">
        <f t="shared" si="1"/>
        <v>449</v>
      </c>
      <c r="BP2" s="13">
        <f t="shared" si="1"/>
        <v>299</v>
      </c>
      <c r="BQ2" s="15">
        <f t="shared" si="1"/>
        <v>499</v>
      </c>
      <c r="BR2" s="13">
        <f t="shared" si="1"/>
        <v>137</v>
      </c>
      <c r="BS2" s="13">
        <f t="shared" si="1"/>
        <v>140</v>
      </c>
      <c r="BT2" s="13">
        <f t="shared" si="1"/>
        <v>186</v>
      </c>
      <c r="BU2" s="13">
        <f t="shared" si="1"/>
        <v>175</v>
      </c>
      <c r="BV2" s="15">
        <f t="shared" si="1"/>
        <v>212</v>
      </c>
      <c r="BW2" s="13">
        <f t="shared" ref="BW2:CF2" si="2">SUM(BW4:BW21)</f>
        <v>13</v>
      </c>
      <c r="BX2" s="13">
        <f t="shared" si="2"/>
        <v>13</v>
      </c>
      <c r="BY2" s="13">
        <f t="shared" si="2"/>
        <v>9</v>
      </c>
      <c r="BZ2" s="13">
        <f t="shared" si="2"/>
        <v>6</v>
      </c>
      <c r="CA2" s="15">
        <f t="shared" si="2"/>
        <v>5</v>
      </c>
      <c r="CB2" s="13">
        <f t="shared" si="2"/>
        <v>150</v>
      </c>
      <c r="CC2" s="13">
        <f t="shared" si="2"/>
        <v>153</v>
      </c>
      <c r="CD2" s="13">
        <f t="shared" si="2"/>
        <v>195</v>
      </c>
      <c r="CE2" s="13">
        <f t="shared" si="2"/>
        <v>181</v>
      </c>
      <c r="CF2" s="15">
        <f t="shared" si="2"/>
        <v>217</v>
      </c>
      <c r="CG2" s="13">
        <f>Table191315[[#This Row],[Column23]]+Table191315[[#This Row],[Column24]]+Table191315[[#This Row],[Column25]]</f>
        <v>1184</v>
      </c>
      <c r="CH2" s="13">
        <f>Table191315[[#This Row],[Total UG Students 2018/19]]+Table191315[[#This Row],[Column9]]+Table191315[[#This Row],[Total Students 2018/19]]</f>
        <v>1489</v>
      </c>
      <c r="CI2" s="13">
        <f>Table191315[[#This Row],[Total UG Students 2019/20]]+Table191315[[#This Row],[Column8]]+Table191315[[#This Row],[Total Students 2019/20]]</f>
        <v>1486</v>
      </c>
      <c r="CJ2" s="13">
        <f>AW2+BP2+CE2</f>
        <v>1235</v>
      </c>
      <c r="CK2" s="67">
        <f>AX2+BQ2+CF2</f>
        <v>1533</v>
      </c>
      <c r="CL2" s="74"/>
    </row>
    <row r="3" spans="1:237" s="16" customFormat="1" ht="14" x14ac:dyDescent="0.15">
      <c r="A3" s="28" t="s">
        <v>125</v>
      </c>
      <c r="D3" s="36">
        <f>AVERAGE(D4:D21)</f>
        <v>45</v>
      </c>
      <c r="E3" s="36">
        <f>AVERAGE(E4:E21)</f>
        <v>51.428571428571431</v>
      </c>
      <c r="F3" s="36">
        <f>AVERAGE(F4:F21)</f>
        <v>41.333333333333336</v>
      </c>
      <c r="G3" s="55">
        <f>AVERAGE(G4:G21)</f>
        <v>45.714285714285715</v>
      </c>
      <c r="H3" s="36">
        <f>AVERAGE(H4:H21)</f>
        <v>1</v>
      </c>
      <c r="I3" s="36"/>
      <c r="J3" s="36"/>
      <c r="K3" s="36">
        <f>K2/20</f>
        <v>4.1500000000000004</v>
      </c>
      <c r="L3" s="36">
        <f>L2/19</f>
        <v>4.5263157894736841</v>
      </c>
      <c r="M3" s="36">
        <f>M2/19</f>
        <v>5.8421052631578947</v>
      </c>
      <c r="N3" s="36">
        <f>N2/29</f>
        <v>3.0896551724137931</v>
      </c>
      <c r="O3" s="57">
        <f>O2/H2</f>
        <v>6.6</v>
      </c>
      <c r="P3" s="36">
        <f>P2/20</f>
        <v>0.65</v>
      </c>
      <c r="Q3" s="36">
        <f>Q2/19</f>
        <v>1.263157894736842</v>
      </c>
      <c r="R3" s="36">
        <f>R2/19</f>
        <v>1.631578947368421</v>
      </c>
      <c r="S3" s="36">
        <f>S2/29</f>
        <v>0.75862068965517238</v>
      </c>
      <c r="T3" s="57">
        <f>T2/H2</f>
        <v>1.8</v>
      </c>
      <c r="U3" s="36">
        <f>U2/20</f>
        <v>4.8</v>
      </c>
      <c r="V3" s="36">
        <f>V2/19</f>
        <v>5.7894736842105265</v>
      </c>
      <c r="W3" s="36">
        <f>W2/19</f>
        <v>7.4736842105263159</v>
      </c>
      <c r="X3" s="36">
        <f>X2/29</f>
        <v>3.8482758620689652</v>
      </c>
      <c r="Y3" s="57">
        <f>Y2/H2</f>
        <v>8.4</v>
      </c>
      <c r="Z3" s="36">
        <f>Z2/20</f>
        <v>15.7</v>
      </c>
      <c r="AA3" s="36">
        <f>AA2/19</f>
        <v>14.315789473684211</v>
      </c>
      <c r="AB3" s="36">
        <f>AB2/19</f>
        <v>15.052631578947368</v>
      </c>
      <c r="AC3" s="36">
        <f>AC2/29</f>
        <v>8.7241379310344822</v>
      </c>
      <c r="AD3" s="55">
        <f>AD2/H2</f>
        <v>27.8</v>
      </c>
      <c r="AE3" s="36">
        <f>AE2/20</f>
        <v>2</v>
      </c>
      <c r="AF3" s="36">
        <f>AF2/19</f>
        <v>5.2631578947368418E-2</v>
      </c>
      <c r="AG3" s="36">
        <f>AG2/19</f>
        <v>5.2631578947368418E-2</v>
      </c>
      <c r="AH3" s="36">
        <f>AH2/29</f>
        <v>0</v>
      </c>
      <c r="AI3" s="55">
        <f>AI2/H2</f>
        <v>0.1</v>
      </c>
      <c r="AJ3" s="36">
        <f>AJ2/20</f>
        <v>17.350000000000001</v>
      </c>
      <c r="AK3" s="36">
        <f>AK2/19</f>
        <v>37</v>
      </c>
      <c r="AL3" s="36">
        <f>AL2/19</f>
        <v>29.105263157894736</v>
      </c>
      <c r="AM3" s="36">
        <f>AM2/29</f>
        <v>17.275862068965516</v>
      </c>
      <c r="AN3" s="55">
        <f>AN2/H2</f>
        <v>52</v>
      </c>
      <c r="AO3" s="36">
        <f>AO2/20</f>
        <v>0</v>
      </c>
      <c r="AP3" s="36">
        <f>AP2/19</f>
        <v>5.2631578947368418E-2</v>
      </c>
      <c r="AQ3" s="36">
        <f>AQ2/19</f>
        <v>0.10526315789473684</v>
      </c>
      <c r="AR3" s="36">
        <f>AR2/29</f>
        <v>3.4482758620689655E-2</v>
      </c>
      <c r="AS3" s="55">
        <f>AS2/H2</f>
        <v>1.8</v>
      </c>
      <c r="AT3" s="36">
        <f>AT2/20</f>
        <v>35.049999999999997</v>
      </c>
      <c r="AU3" s="36">
        <f>AU2/19</f>
        <v>51.421052631578945</v>
      </c>
      <c r="AV3" s="36">
        <f>AV2/19</f>
        <v>44.315789473684212</v>
      </c>
      <c r="AW3" s="36">
        <f>AW2/29</f>
        <v>26.03448275862069</v>
      </c>
      <c r="AX3" s="55">
        <f>AX2/H2</f>
        <v>81.7</v>
      </c>
      <c r="AY3" s="36">
        <f>AY2/29</f>
        <v>12.517241379310345</v>
      </c>
      <c r="AZ3" s="55">
        <f>AZ2/H2</f>
        <v>64.099999999999994</v>
      </c>
      <c r="BA3" s="36">
        <f>BA2/29</f>
        <v>10.896551724137931</v>
      </c>
      <c r="BB3" s="55">
        <f>BB2/H2</f>
        <v>34.9</v>
      </c>
      <c r="BC3" s="36">
        <f>BC2/20</f>
        <v>16.25</v>
      </c>
      <c r="BD3" s="36">
        <f>BD2/19</f>
        <v>18.210526315789473</v>
      </c>
      <c r="BE3" s="36">
        <f>BE2/19</f>
        <v>22.94736842105263</v>
      </c>
      <c r="BF3" s="36">
        <f>BF2/29</f>
        <v>9.7931034482758612</v>
      </c>
      <c r="BG3" s="56">
        <f>BG2/H2</f>
        <v>47.8</v>
      </c>
      <c r="BH3" s="36">
        <f>BH2/20</f>
        <v>0.4</v>
      </c>
      <c r="BI3" s="36">
        <f>BI2/19</f>
        <v>0.68421052631578949</v>
      </c>
      <c r="BJ3" s="36">
        <f>BJ2/19</f>
        <v>0.68421052631578949</v>
      </c>
      <c r="BK3" s="36">
        <f>BK2/29</f>
        <v>0.51724137931034486</v>
      </c>
      <c r="BL3" s="56">
        <f>BL2/H2</f>
        <v>2.1</v>
      </c>
      <c r="BM3" s="36">
        <f>BM2/20</f>
        <v>16.649999999999999</v>
      </c>
      <c r="BN3" s="36">
        <f>BN2/19</f>
        <v>18.894736842105264</v>
      </c>
      <c r="BO3" s="36">
        <f>BO2/19</f>
        <v>23.631578947368421</v>
      </c>
      <c r="BP3" s="36">
        <f>BP2/29</f>
        <v>10.310344827586206</v>
      </c>
      <c r="BQ3" s="56">
        <f>BQ2/H2</f>
        <v>49.9</v>
      </c>
      <c r="BR3" s="36">
        <f>BR2/20</f>
        <v>6.85</v>
      </c>
      <c r="BS3" s="36">
        <f>BS2/19</f>
        <v>7.3684210526315788</v>
      </c>
      <c r="BT3" s="36">
        <f>BT2/19</f>
        <v>9.7894736842105257</v>
      </c>
      <c r="BU3" s="36">
        <f>BU2/29</f>
        <v>6.0344827586206895</v>
      </c>
      <c r="BV3" s="56">
        <f>BV2/H2</f>
        <v>21.2</v>
      </c>
      <c r="BW3" s="36">
        <f>BW2/20</f>
        <v>0.65</v>
      </c>
      <c r="BX3" s="36">
        <f>BX2/19</f>
        <v>0.68421052631578949</v>
      </c>
      <c r="BY3" s="36">
        <f>BY2/19</f>
        <v>0.47368421052631576</v>
      </c>
      <c r="BZ3" s="36">
        <f>BZ2/29</f>
        <v>0.20689655172413793</v>
      </c>
      <c r="CA3" s="56">
        <f>CA2/H2</f>
        <v>0.5</v>
      </c>
      <c r="CB3" s="36">
        <f>CB2/20</f>
        <v>7.5</v>
      </c>
      <c r="CC3" s="36">
        <f>CC2/19</f>
        <v>8.0526315789473681</v>
      </c>
      <c r="CD3" s="36">
        <f>CD2/19</f>
        <v>10.263157894736842</v>
      </c>
      <c r="CE3" s="36">
        <f>CE2/29</f>
        <v>6.2413793103448274</v>
      </c>
      <c r="CF3" s="56">
        <f>CF2/H2</f>
        <v>21.7</v>
      </c>
      <c r="CG3" s="36">
        <f>CG2/20</f>
        <v>59.2</v>
      </c>
      <c r="CH3" s="36">
        <f>CH2/19</f>
        <v>78.368421052631575</v>
      </c>
      <c r="CI3" s="36">
        <f>CI2/19</f>
        <v>78.21052631578948</v>
      </c>
      <c r="CJ3" s="36">
        <f>CJ2/29</f>
        <v>42.586206896551722</v>
      </c>
      <c r="CK3" s="152">
        <f>CK2/H2</f>
        <v>153.30000000000001</v>
      </c>
      <c r="CL3" s="74"/>
    </row>
    <row r="4" spans="1:237" ht="14" x14ac:dyDescent="0.15">
      <c r="A4" s="82" t="s">
        <v>31</v>
      </c>
      <c r="B4" s="1" t="s">
        <v>6</v>
      </c>
      <c r="C4" s="1">
        <v>1</v>
      </c>
      <c r="D4" s="1">
        <v>10</v>
      </c>
      <c r="E4" s="1">
        <v>20</v>
      </c>
      <c r="F4" s="1">
        <v>20</v>
      </c>
      <c r="G4" s="3">
        <v>25</v>
      </c>
      <c r="H4" s="1" t="s">
        <v>6</v>
      </c>
      <c r="J4" s="1">
        <v>1</v>
      </c>
      <c r="K4" s="22"/>
      <c r="L4" s="1">
        <v>1</v>
      </c>
      <c r="M4" s="1">
        <v>1</v>
      </c>
      <c r="N4" s="1">
        <v>1</v>
      </c>
      <c r="O4" s="33"/>
      <c r="P4" s="22"/>
      <c r="R4" s="1">
        <v>1</v>
      </c>
      <c r="S4" s="1">
        <v>1</v>
      </c>
      <c r="T4" s="33"/>
      <c r="U4" s="17">
        <f t="shared" ref="U4:Y21" si="3">K4+P4</f>
        <v>0</v>
      </c>
      <c r="V4" s="17">
        <f t="shared" si="3"/>
        <v>1</v>
      </c>
      <c r="W4" s="17">
        <f>M4+R4</f>
        <v>2</v>
      </c>
      <c r="X4" s="17">
        <f t="shared" si="3"/>
        <v>2</v>
      </c>
      <c r="Y4" s="32">
        <f t="shared" si="3"/>
        <v>0</v>
      </c>
      <c r="Z4" s="22"/>
      <c r="AE4" s="22"/>
      <c r="AJ4" s="22"/>
      <c r="AK4" s="1">
        <v>40</v>
      </c>
      <c r="AL4" s="1">
        <v>47</v>
      </c>
      <c r="AM4" s="1">
        <v>64</v>
      </c>
      <c r="AN4" s="86">
        <v>64</v>
      </c>
      <c r="AO4" s="69"/>
      <c r="AQ4" s="1">
        <v>1</v>
      </c>
      <c r="AT4" s="17">
        <f t="shared" ref="AT4:AX21" si="4">Z4+AE4+AJ4+AO4</f>
        <v>0</v>
      </c>
      <c r="AU4" s="17">
        <f t="shared" si="4"/>
        <v>40</v>
      </c>
      <c r="AV4" s="17">
        <f t="shared" si="4"/>
        <v>48</v>
      </c>
      <c r="AW4" s="17">
        <f t="shared" si="4"/>
        <v>64</v>
      </c>
      <c r="AX4" s="18">
        <f t="shared" si="4"/>
        <v>64</v>
      </c>
      <c r="AY4" s="1">
        <v>18</v>
      </c>
      <c r="AZ4" s="86">
        <v>18</v>
      </c>
      <c r="BA4" s="1">
        <v>78</v>
      </c>
      <c r="BB4" s="86">
        <v>78</v>
      </c>
      <c r="BC4" s="22"/>
      <c r="BH4" s="22"/>
      <c r="BM4" s="17">
        <f t="shared" ref="BM4:BQ21" si="5">BC4+BH4</f>
        <v>0</v>
      </c>
      <c r="BN4" s="17">
        <f t="shared" si="5"/>
        <v>0</v>
      </c>
      <c r="BO4" s="17">
        <f t="shared" si="5"/>
        <v>0</v>
      </c>
      <c r="BP4" s="17">
        <f t="shared" si="5"/>
        <v>0</v>
      </c>
      <c r="BQ4" s="19">
        <f t="shared" si="5"/>
        <v>0</v>
      </c>
      <c r="BR4" s="22"/>
      <c r="BS4" s="1">
        <v>6</v>
      </c>
      <c r="BT4" s="1">
        <v>2</v>
      </c>
      <c r="BU4" s="1">
        <v>3</v>
      </c>
      <c r="BV4" s="58">
        <v>3</v>
      </c>
      <c r="BW4" s="22"/>
      <c r="BX4" s="1">
        <v>1</v>
      </c>
      <c r="CB4" s="17">
        <f t="shared" ref="CB4:CF21" si="6">BR4+BW4</f>
        <v>0</v>
      </c>
      <c r="CC4" s="17">
        <f t="shared" si="6"/>
        <v>7</v>
      </c>
      <c r="CD4" s="17">
        <f t="shared" si="6"/>
        <v>2</v>
      </c>
      <c r="CE4" s="17">
        <f t="shared" si="6"/>
        <v>3</v>
      </c>
      <c r="CF4" s="19">
        <f t="shared" si="6"/>
        <v>3</v>
      </c>
      <c r="CG4" s="17">
        <f t="shared" ref="CG4:CK21" si="7">AT4+BM4+CB4</f>
        <v>0</v>
      </c>
      <c r="CH4" s="17">
        <f t="shared" si="7"/>
        <v>47</v>
      </c>
      <c r="CI4" s="17">
        <f t="shared" si="7"/>
        <v>50</v>
      </c>
      <c r="CJ4" s="17">
        <f t="shared" si="7"/>
        <v>67</v>
      </c>
      <c r="CK4" s="67">
        <f t="shared" si="7"/>
        <v>67</v>
      </c>
      <c r="CL4" s="76"/>
      <c r="CM4" s="70"/>
      <c r="CN4" s="20"/>
      <c r="CO4" s="20"/>
      <c r="CP4" s="20"/>
      <c r="CQ4" s="20"/>
      <c r="CR4" s="20"/>
      <c r="CS4" s="20"/>
    </row>
    <row r="5" spans="1:237" ht="14" x14ac:dyDescent="0.15">
      <c r="A5" s="25" t="s">
        <v>63</v>
      </c>
      <c r="B5" s="1" t="s">
        <v>6</v>
      </c>
      <c r="C5" s="1" t="s">
        <v>6</v>
      </c>
      <c r="D5" s="1">
        <v>0</v>
      </c>
      <c r="G5" s="1"/>
      <c r="H5" s="1">
        <v>1</v>
      </c>
      <c r="I5" s="1">
        <v>1</v>
      </c>
      <c r="J5" s="1">
        <v>1</v>
      </c>
      <c r="K5" s="20">
        <v>8</v>
      </c>
      <c r="L5" s="1">
        <v>6</v>
      </c>
      <c r="N5" s="1">
        <v>8</v>
      </c>
      <c r="O5" s="33">
        <v>8</v>
      </c>
      <c r="P5" s="24"/>
      <c r="Q5" s="1">
        <v>2</v>
      </c>
      <c r="T5" s="33"/>
      <c r="U5" s="17">
        <f t="shared" si="3"/>
        <v>8</v>
      </c>
      <c r="V5" s="17">
        <f t="shared" si="3"/>
        <v>8</v>
      </c>
      <c r="W5" s="17">
        <f t="shared" si="3"/>
        <v>0</v>
      </c>
      <c r="X5" s="17">
        <f t="shared" si="3"/>
        <v>8</v>
      </c>
      <c r="Y5" s="32">
        <f t="shared" si="3"/>
        <v>8</v>
      </c>
      <c r="Z5" s="24">
        <v>33</v>
      </c>
      <c r="AA5" s="1">
        <v>33</v>
      </c>
      <c r="AB5" s="1">
        <v>35</v>
      </c>
      <c r="AC5" s="1">
        <v>42</v>
      </c>
      <c r="AD5" s="3">
        <v>51</v>
      </c>
      <c r="AE5" s="24"/>
      <c r="AJ5" s="24"/>
      <c r="AL5" s="1">
        <v>1</v>
      </c>
      <c r="AO5" s="24"/>
      <c r="AT5" s="17">
        <f t="shared" si="4"/>
        <v>33</v>
      </c>
      <c r="AU5" s="17">
        <f t="shared" si="4"/>
        <v>33</v>
      </c>
      <c r="AV5" s="17">
        <f t="shared" si="4"/>
        <v>36</v>
      </c>
      <c r="AW5" s="17">
        <f t="shared" si="4"/>
        <v>42</v>
      </c>
      <c r="AX5" s="18">
        <f t="shared" si="4"/>
        <v>51</v>
      </c>
      <c r="BC5" s="24">
        <v>6</v>
      </c>
      <c r="BD5" s="1">
        <v>6</v>
      </c>
      <c r="BE5" s="1">
        <v>8</v>
      </c>
      <c r="BF5" s="1">
        <v>3</v>
      </c>
      <c r="BG5" s="2">
        <v>6</v>
      </c>
      <c r="BH5" s="24"/>
      <c r="BM5" s="17">
        <f t="shared" si="5"/>
        <v>6</v>
      </c>
      <c r="BN5" s="17">
        <f t="shared" si="5"/>
        <v>6</v>
      </c>
      <c r="BO5" s="17">
        <f t="shared" si="5"/>
        <v>8</v>
      </c>
      <c r="BP5" s="17">
        <f t="shared" si="5"/>
        <v>3</v>
      </c>
      <c r="BQ5" s="19">
        <f t="shared" si="5"/>
        <v>6</v>
      </c>
      <c r="BR5" s="24">
        <v>12</v>
      </c>
      <c r="BS5" s="1">
        <v>40</v>
      </c>
      <c r="BT5" s="1">
        <v>29</v>
      </c>
      <c r="BU5" s="1">
        <v>28</v>
      </c>
      <c r="BV5" s="2">
        <v>47</v>
      </c>
      <c r="BW5" s="24"/>
      <c r="CB5" s="17">
        <f t="shared" si="6"/>
        <v>12</v>
      </c>
      <c r="CC5" s="17">
        <f t="shared" si="6"/>
        <v>40</v>
      </c>
      <c r="CD5" s="17">
        <f t="shared" si="6"/>
        <v>29</v>
      </c>
      <c r="CE5" s="17">
        <f t="shared" si="6"/>
        <v>28</v>
      </c>
      <c r="CF5" s="19">
        <f t="shared" si="6"/>
        <v>47</v>
      </c>
      <c r="CG5" s="17">
        <f t="shared" si="7"/>
        <v>51</v>
      </c>
      <c r="CH5" s="17">
        <f t="shared" si="7"/>
        <v>79</v>
      </c>
      <c r="CI5" s="17">
        <f t="shared" si="7"/>
        <v>73</v>
      </c>
      <c r="CJ5" s="17">
        <f t="shared" si="7"/>
        <v>73</v>
      </c>
      <c r="CK5" s="67">
        <f t="shared" si="7"/>
        <v>104</v>
      </c>
      <c r="CL5" s="79" t="s">
        <v>179</v>
      </c>
    </row>
    <row r="6" spans="1:237" ht="28" x14ac:dyDescent="0.15">
      <c r="A6" s="82" t="s">
        <v>65</v>
      </c>
      <c r="B6" s="1" t="s">
        <v>6</v>
      </c>
      <c r="C6" s="1">
        <v>1</v>
      </c>
      <c r="D6" s="1">
        <v>10</v>
      </c>
      <c r="E6" s="1">
        <v>15</v>
      </c>
      <c r="F6" s="1">
        <v>20</v>
      </c>
      <c r="G6" s="3">
        <v>30</v>
      </c>
      <c r="H6" s="1">
        <v>1</v>
      </c>
      <c r="J6" s="1">
        <v>1</v>
      </c>
      <c r="K6" s="22"/>
      <c r="L6" s="1">
        <v>3</v>
      </c>
      <c r="M6" s="1">
        <v>3</v>
      </c>
      <c r="O6" s="33">
        <v>4</v>
      </c>
      <c r="P6" s="22"/>
      <c r="Q6" s="1">
        <v>1</v>
      </c>
      <c r="R6" s="1">
        <v>1</v>
      </c>
      <c r="T6" s="33">
        <v>1</v>
      </c>
      <c r="U6" s="17">
        <f t="shared" si="3"/>
        <v>0</v>
      </c>
      <c r="V6" s="17">
        <f t="shared" si="3"/>
        <v>4</v>
      </c>
      <c r="W6" s="17">
        <f t="shared" si="3"/>
        <v>4</v>
      </c>
      <c r="X6" s="17">
        <f t="shared" si="3"/>
        <v>0</v>
      </c>
      <c r="Y6" s="32">
        <f t="shared" si="3"/>
        <v>5</v>
      </c>
      <c r="Z6" s="22"/>
      <c r="AA6" s="1">
        <v>18</v>
      </c>
      <c r="AB6" s="1">
        <v>11</v>
      </c>
      <c r="AD6" s="3">
        <v>39</v>
      </c>
      <c r="AE6" s="22"/>
      <c r="AJ6" s="22"/>
      <c r="AL6" s="1">
        <v>20</v>
      </c>
      <c r="AO6" s="69"/>
      <c r="AT6" s="17">
        <f t="shared" si="4"/>
        <v>0</v>
      </c>
      <c r="AU6" s="17">
        <f t="shared" si="4"/>
        <v>18</v>
      </c>
      <c r="AV6" s="17">
        <f t="shared" si="4"/>
        <v>31</v>
      </c>
      <c r="AW6" s="17">
        <f t="shared" si="4"/>
        <v>0</v>
      </c>
      <c r="AX6" s="18">
        <f t="shared" si="4"/>
        <v>39</v>
      </c>
      <c r="AZ6" s="3">
        <v>12</v>
      </c>
      <c r="BC6" s="22"/>
      <c r="BH6" s="22"/>
      <c r="BM6" s="17">
        <f t="shared" si="5"/>
        <v>0</v>
      </c>
      <c r="BN6" s="17">
        <f t="shared" si="5"/>
        <v>0</v>
      </c>
      <c r="BO6" s="17">
        <f t="shared" si="5"/>
        <v>0</v>
      </c>
      <c r="BP6" s="17">
        <f t="shared" si="5"/>
        <v>0</v>
      </c>
      <c r="BQ6" s="19">
        <f t="shared" si="5"/>
        <v>0</v>
      </c>
      <c r="BR6" s="22"/>
      <c r="BW6" s="22"/>
      <c r="CB6" s="17">
        <f t="shared" si="6"/>
        <v>0</v>
      </c>
      <c r="CC6" s="17">
        <f t="shared" si="6"/>
        <v>0</v>
      </c>
      <c r="CD6" s="17">
        <f t="shared" si="6"/>
        <v>0</v>
      </c>
      <c r="CE6" s="17">
        <f t="shared" si="6"/>
        <v>0</v>
      </c>
      <c r="CF6" s="19">
        <f t="shared" si="6"/>
        <v>0</v>
      </c>
      <c r="CG6" s="17">
        <f t="shared" si="7"/>
        <v>0</v>
      </c>
      <c r="CH6" s="17">
        <f t="shared" si="7"/>
        <v>18</v>
      </c>
      <c r="CI6" s="17">
        <f t="shared" si="7"/>
        <v>31</v>
      </c>
      <c r="CJ6" s="17">
        <f t="shared" si="7"/>
        <v>0</v>
      </c>
      <c r="CK6" s="67">
        <f t="shared" si="7"/>
        <v>39</v>
      </c>
      <c r="CL6" s="79" t="s">
        <v>175</v>
      </c>
    </row>
    <row r="7" spans="1:237" ht="43" thickBot="1" x14ac:dyDescent="0.2">
      <c r="A7" s="25" t="s">
        <v>71</v>
      </c>
      <c r="B7" s="1" t="s">
        <v>6</v>
      </c>
      <c r="C7" s="1">
        <v>1</v>
      </c>
      <c r="D7" s="1">
        <v>150</v>
      </c>
      <c r="E7" s="1">
        <v>140</v>
      </c>
      <c r="F7" s="1">
        <v>145</v>
      </c>
      <c r="G7" s="3">
        <v>150</v>
      </c>
      <c r="H7" s="1">
        <v>1</v>
      </c>
      <c r="I7" s="1">
        <v>1</v>
      </c>
      <c r="J7" s="1">
        <v>1</v>
      </c>
      <c r="K7" s="20">
        <v>12</v>
      </c>
      <c r="L7" s="1">
        <v>12</v>
      </c>
      <c r="M7" s="1">
        <v>14</v>
      </c>
      <c r="N7" s="1">
        <v>13</v>
      </c>
      <c r="O7" s="33">
        <v>16</v>
      </c>
      <c r="P7" s="24"/>
      <c r="R7" s="1">
        <v>3</v>
      </c>
      <c r="S7" s="1">
        <v>2</v>
      </c>
      <c r="T7" s="33">
        <v>8</v>
      </c>
      <c r="U7" s="17">
        <f t="shared" si="3"/>
        <v>12</v>
      </c>
      <c r="V7" s="17">
        <f t="shared" si="3"/>
        <v>12</v>
      </c>
      <c r="W7" s="17">
        <f t="shared" si="3"/>
        <v>17</v>
      </c>
      <c r="X7" s="17">
        <f t="shared" si="3"/>
        <v>15</v>
      </c>
      <c r="Y7" s="32">
        <f t="shared" si="3"/>
        <v>24</v>
      </c>
      <c r="Z7" s="24">
        <v>67</v>
      </c>
      <c r="AA7" s="1">
        <v>70</v>
      </c>
      <c r="AB7" s="1">
        <v>70</v>
      </c>
      <c r="AC7" s="1">
        <v>66</v>
      </c>
      <c r="AD7" s="3">
        <v>62</v>
      </c>
      <c r="AE7" s="24"/>
      <c r="AG7" s="1">
        <v>1</v>
      </c>
      <c r="AI7" s="3">
        <v>1</v>
      </c>
      <c r="AJ7" s="24">
        <v>89</v>
      </c>
      <c r="AK7" s="1">
        <v>109</v>
      </c>
      <c r="AL7" s="1">
        <v>84</v>
      </c>
      <c r="AM7" s="1">
        <v>87</v>
      </c>
      <c r="AN7" s="3">
        <v>96</v>
      </c>
      <c r="AO7" s="24"/>
      <c r="AT7" s="17">
        <f t="shared" si="4"/>
        <v>156</v>
      </c>
      <c r="AU7" s="17">
        <f t="shared" si="4"/>
        <v>179</v>
      </c>
      <c r="AV7" s="17">
        <f t="shared" si="4"/>
        <v>155</v>
      </c>
      <c r="AW7" s="17">
        <f t="shared" si="4"/>
        <v>153</v>
      </c>
      <c r="AX7" s="18">
        <f t="shared" si="4"/>
        <v>159</v>
      </c>
      <c r="AY7" s="1">
        <v>57</v>
      </c>
      <c r="AZ7" s="3">
        <v>139</v>
      </c>
      <c r="BC7" s="24">
        <v>21</v>
      </c>
      <c r="BD7" s="1">
        <v>13</v>
      </c>
      <c r="BE7" s="1">
        <v>15</v>
      </c>
      <c r="BF7" s="1">
        <v>29</v>
      </c>
      <c r="BG7" s="2">
        <v>20</v>
      </c>
      <c r="BH7" s="24"/>
      <c r="BL7" s="2">
        <v>1</v>
      </c>
      <c r="BM7" s="17">
        <f t="shared" si="5"/>
        <v>21</v>
      </c>
      <c r="BN7" s="17">
        <f t="shared" si="5"/>
        <v>13</v>
      </c>
      <c r="BO7" s="17">
        <f t="shared" si="5"/>
        <v>15</v>
      </c>
      <c r="BP7" s="17">
        <f t="shared" si="5"/>
        <v>29</v>
      </c>
      <c r="BQ7" s="19">
        <f t="shared" si="5"/>
        <v>21</v>
      </c>
      <c r="BR7" s="24">
        <v>25</v>
      </c>
      <c r="BS7" s="1">
        <v>27</v>
      </c>
      <c r="BT7" s="1">
        <v>17</v>
      </c>
      <c r="BU7" s="1">
        <v>29</v>
      </c>
      <c r="BV7" s="2">
        <v>28</v>
      </c>
      <c r="BW7" s="24"/>
      <c r="CB7" s="17">
        <f t="shared" si="6"/>
        <v>25</v>
      </c>
      <c r="CC7" s="17">
        <f t="shared" si="6"/>
        <v>27</v>
      </c>
      <c r="CD7" s="17">
        <f t="shared" si="6"/>
        <v>17</v>
      </c>
      <c r="CE7" s="17">
        <f t="shared" si="6"/>
        <v>29</v>
      </c>
      <c r="CF7" s="19">
        <f t="shared" si="6"/>
        <v>28</v>
      </c>
      <c r="CG7" s="17">
        <f t="shared" si="7"/>
        <v>202</v>
      </c>
      <c r="CH7" s="17">
        <f t="shared" si="7"/>
        <v>219</v>
      </c>
      <c r="CI7" s="17">
        <f t="shared" si="7"/>
        <v>187</v>
      </c>
      <c r="CJ7" s="17">
        <f t="shared" si="7"/>
        <v>211</v>
      </c>
      <c r="CK7" s="67">
        <f t="shared" si="7"/>
        <v>208</v>
      </c>
      <c r="CL7" s="78" t="s">
        <v>149</v>
      </c>
      <c r="CM7" s="71"/>
      <c r="CN7" s="61"/>
      <c r="CO7" s="61"/>
      <c r="CP7" s="61"/>
      <c r="CQ7" s="61"/>
      <c r="CR7" s="61"/>
      <c r="CS7" s="62"/>
    </row>
    <row r="8" spans="1:237" ht="14" x14ac:dyDescent="0.15">
      <c r="A8" s="81" t="s">
        <v>73</v>
      </c>
      <c r="B8" s="1" t="s">
        <v>6</v>
      </c>
      <c r="C8" s="1" t="s">
        <v>6</v>
      </c>
      <c r="D8" s="1">
        <v>0</v>
      </c>
      <c r="F8" s="1">
        <v>0</v>
      </c>
      <c r="G8" s="3">
        <v>0</v>
      </c>
      <c r="H8" s="1" t="s">
        <v>6</v>
      </c>
      <c r="J8" s="1">
        <v>1</v>
      </c>
      <c r="K8" s="24">
        <v>3</v>
      </c>
      <c r="L8" s="1">
        <v>5</v>
      </c>
      <c r="M8" s="1">
        <v>5</v>
      </c>
      <c r="N8" s="1">
        <v>4</v>
      </c>
      <c r="O8" s="33"/>
      <c r="P8" s="24">
        <v>1</v>
      </c>
      <c r="R8" s="1">
        <v>1</v>
      </c>
      <c r="S8" s="1">
        <v>3</v>
      </c>
      <c r="T8" s="33"/>
      <c r="U8" s="17">
        <f t="shared" si="3"/>
        <v>4</v>
      </c>
      <c r="V8" s="17">
        <f t="shared" si="3"/>
        <v>5</v>
      </c>
      <c r="W8" s="17">
        <f t="shared" si="3"/>
        <v>6</v>
      </c>
      <c r="X8" s="17">
        <f t="shared" si="3"/>
        <v>7</v>
      </c>
      <c r="Y8" s="32">
        <f t="shared" si="3"/>
        <v>0</v>
      </c>
      <c r="Z8" s="24"/>
      <c r="AE8" s="24"/>
      <c r="AJ8" s="24">
        <v>58</v>
      </c>
      <c r="AK8" s="1">
        <v>54</v>
      </c>
      <c r="AL8" s="1">
        <v>60</v>
      </c>
      <c r="AM8" s="1">
        <v>64</v>
      </c>
      <c r="AN8" s="86">
        <v>64</v>
      </c>
      <c r="AO8" s="24"/>
      <c r="AT8" s="17">
        <f t="shared" si="4"/>
        <v>58</v>
      </c>
      <c r="AU8" s="17">
        <f t="shared" si="4"/>
        <v>54</v>
      </c>
      <c r="AV8" s="17">
        <f t="shared" si="4"/>
        <v>60</v>
      </c>
      <c r="AW8" s="17">
        <f t="shared" si="4"/>
        <v>64</v>
      </c>
      <c r="AX8" s="18">
        <f t="shared" si="4"/>
        <v>64</v>
      </c>
      <c r="AY8" s="1">
        <v>40</v>
      </c>
      <c r="AZ8" s="86">
        <v>40</v>
      </c>
      <c r="BA8" s="1">
        <v>24</v>
      </c>
      <c r="BB8" s="86">
        <v>24</v>
      </c>
      <c r="BC8" s="24"/>
      <c r="BF8" s="1">
        <v>15</v>
      </c>
      <c r="BG8" s="58">
        <v>15</v>
      </c>
      <c r="BH8" s="24"/>
      <c r="BJ8" s="1">
        <v>1</v>
      </c>
      <c r="BM8" s="17">
        <f t="shared" si="5"/>
        <v>0</v>
      </c>
      <c r="BN8" s="17">
        <f t="shared" si="5"/>
        <v>0</v>
      </c>
      <c r="BO8" s="17">
        <f t="shared" si="5"/>
        <v>1</v>
      </c>
      <c r="BP8" s="17">
        <f t="shared" si="5"/>
        <v>15</v>
      </c>
      <c r="BQ8" s="19">
        <f t="shared" si="5"/>
        <v>15</v>
      </c>
      <c r="BR8" s="24">
        <v>2</v>
      </c>
      <c r="BS8" s="1">
        <v>6</v>
      </c>
      <c r="BU8" s="1">
        <v>4</v>
      </c>
      <c r="BV8" s="58">
        <v>4</v>
      </c>
      <c r="BW8" s="24"/>
      <c r="BY8" s="1">
        <v>1</v>
      </c>
      <c r="CB8" s="17">
        <f t="shared" si="6"/>
        <v>2</v>
      </c>
      <c r="CC8" s="17">
        <f t="shared" si="6"/>
        <v>6</v>
      </c>
      <c r="CD8" s="17">
        <f t="shared" si="6"/>
        <v>1</v>
      </c>
      <c r="CE8" s="17">
        <f t="shared" si="6"/>
        <v>4</v>
      </c>
      <c r="CF8" s="19">
        <f t="shared" si="6"/>
        <v>4</v>
      </c>
      <c r="CG8" s="17">
        <f t="shared" si="7"/>
        <v>60</v>
      </c>
      <c r="CH8" s="17">
        <f t="shared" si="7"/>
        <v>60</v>
      </c>
      <c r="CI8" s="17">
        <f t="shared" si="7"/>
        <v>62</v>
      </c>
      <c r="CJ8" s="17">
        <f t="shared" si="7"/>
        <v>83</v>
      </c>
      <c r="CK8" s="67">
        <f t="shared" si="7"/>
        <v>83</v>
      </c>
    </row>
    <row r="9" spans="1:237" ht="14" x14ac:dyDescent="0.15">
      <c r="A9" s="81" t="s">
        <v>75</v>
      </c>
      <c r="B9" s="1">
        <v>1</v>
      </c>
      <c r="C9" s="1">
        <v>1</v>
      </c>
      <c r="D9" s="1">
        <v>5</v>
      </c>
      <c r="E9" s="1">
        <v>10</v>
      </c>
      <c r="F9" s="1">
        <v>5</v>
      </c>
      <c r="G9" s="1"/>
      <c r="H9" s="1" t="s">
        <v>6</v>
      </c>
      <c r="J9" s="1">
        <v>1</v>
      </c>
      <c r="K9" s="24">
        <v>2</v>
      </c>
      <c r="L9" s="1">
        <v>2</v>
      </c>
      <c r="M9" s="1">
        <v>3</v>
      </c>
      <c r="O9" s="33"/>
      <c r="P9" s="24">
        <v>1</v>
      </c>
      <c r="Q9" s="1">
        <v>1</v>
      </c>
      <c r="R9" s="1">
        <v>2</v>
      </c>
      <c r="T9" s="33"/>
      <c r="U9" s="17">
        <f t="shared" si="3"/>
        <v>3</v>
      </c>
      <c r="V9" s="17">
        <f t="shared" si="3"/>
        <v>3</v>
      </c>
      <c r="W9" s="17">
        <f t="shared" si="3"/>
        <v>5</v>
      </c>
      <c r="X9" s="17">
        <f t="shared" si="3"/>
        <v>0</v>
      </c>
      <c r="Y9" s="32">
        <f t="shared" si="3"/>
        <v>0</v>
      </c>
      <c r="Z9" s="24"/>
      <c r="AE9" s="24"/>
      <c r="AJ9" s="24"/>
      <c r="AO9" s="24"/>
      <c r="AT9" s="17">
        <f t="shared" si="4"/>
        <v>0</v>
      </c>
      <c r="AU9" s="17">
        <f t="shared" si="4"/>
        <v>0</v>
      </c>
      <c r="AV9" s="17">
        <f t="shared" si="4"/>
        <v>0</v>
      </c>
      <c r="AW9" s="17">
        <f t="shared" si="4"/>
        <v>0</v>
      </c>
      <c r="AX9" s="18">
        <f t="shared" si="4"/>
        <v>0</v>
      </c>
      <c r="BC9" s="24">
        <v>5</v>
      </c>
      <c r="BD9" s="1">
        <v>8</v>
      </c>
      <c r="BE9" s="1">
        <v>7</v>
      </c>
      <c r="BF9" s="1">
        <v>0</v>
      </c>
      <c r="BH9" s="24"/>
      <c r="BM9" s="17">
        <f t="shared" si="5"/>
        <v>5</v>
      </c>
      <c r="BN9" s="17">
        <f t="shared" si="5"/>
        <v>8</v>
      </c>
      <c r="BO9" s="17">
        <f t="shared" si="5"/>
        <v>7</v>
      </c>
      <c r="BP9" s="17">
        <f t="shared" si="5"/>
        <v>0</v>
      </c>
      <c r="BQ9" s="19">
        <f t="shared" si="5"/>
        <v>0</v>
      </c>
      <c r="BR9" s="24">
        <v>4</v>
      </c>
      <c r="BS9" s="1">
        <v>3</v>
      </c>
      <c r="BT9" s="1">
        <v>52</v>
      </c>
      <c r="BW9" s="24">
        <v>2</v>
      </c>
      <c r="BX9" s="1">
        <v>2</v>
      </c>
      <c r="CB9" s="17">
        <f t="shared" si="6"/>
        <v>6</v>
      </c>
      <c r="CC9" s="17">
        <f t="shared" si="6"/>
        <v>5</v>
      </c>
      <c r="CD9" s="17">
        <f t="shared" si="6"/>
        <v>52</v>
      </c>
      <c r="CE9" s="17">
        <f t="shared" si="6"/>
        <v>0</v>
      </c>
      <c r="CF9" s="19">
        <f t="shared" si="6"/>
        <v>0</v>
      </c>
      <c r="CG9" s="17">
        <f t="shared" si="7"/>
        <v>11</v>
      </c>
      <c r="CH9" s="17">
        <f t="shared" si="7"/>
        <v>13</v>
      </c>
      <c r="CI9" s="17">
        <f t="shared" si="7"/>
        <v>59</v>
      </c>
      <c r="CJ9" s="17">
        <f t="shared" si="7"/>
        <v>0</v>
      </c>
      <c r="CK9" s="67">
        <f t="shared" si="7"/>
        <v>0</v>
      </c>
    </row>
    <row r="10" spans="1:237" ht="28" x14ac:dyDescent="0.15">
      <c r="A10" s="81" t="s">
        <v>78</v>
      </c>
      <c r="B10" s="1" t="s">
        <v>6</v>
      </c>
      <c r="C10" s="1">
        <v>1</v>
      </c>
      <c r="D10" s="1">
        <v>0</v>
      </c>
      <c r="G10" s="1"/>
      <c r="H10" s="1">
        <v>1</v>
      </c>
      <c r="J10" s="1">
        <v>1</v>
      </c>
      <c r="L10" s="1">
        <v>5</v>
      </c>
      <c r="M10" s="1">
        <v>3</v>
      </c>
      <c r="O10" s="33"/>
      <c r="P10" s="22"/>
      <c r="Q10" s="1">
        <v>1</v>
      </c>
      <c r="T10" s="33"/>
      <c r="U10" s="17">
        <f t="shared" si="3"/>
        <v>0</v>
      </c>
      <c r="V10" s="17">
        <f t="shared" si="3"/>
        <v>6</v>
      </c>
      <c r="W10" s="17">
        <f t="shared" si="3"/>
        <v>3</v>
      </c>
      <c r="X10" s="17">
        <f t="shared" si="3"/>
        <v>0</v>
      </c>
      <c r="Y10" s="32">
        <f t="shared" si="3"/>
        <v>0</v>
      </c>
      <c r="Z10" s="22"/>
      <c r="AA10" s="1">
        <v>30</v>
      </c>
      <c r="AB10" s="1">
        <v>32</v>
      </c>
      <c r="AE10" s="22"/>
      <c r="AJ10" s="22"/>
      <c r="AN10" s="3">
        <v>7</v>
      </c>
      <c r="AO10" s="22"/>
      <c r="AT10" s="17">
        <f t="shared" si="4"/>
        <v>0</v>
      </c>
      <c r="AU10" s="17">
        <f t="shared" si="4"/>
        <v>30</v>
      </c>
      <c r="AV10" s="17">
        <f t="shared" si="4"/>
        <v>32</v>
      </c>
      <c r="AW10" s="17">
        <f t="shared" si="4"/>
        <v>0</v>
      </c>
      <c r="AX10" s="18">
        <f t="shared" si="4"/>
        <v>7</v>
      </c>
      <c r="AZ10" s="3">
        <v>20</v>
      </c>
      <c r="BC10" s="22"/>
      <c r="BD10" s="1">
        <v>10</v>
      </c>
      <c r="BE10" s="1">
        <v>12</v>
      </c>
      <c r="BG10" s="2">
        <v>7</v>
      </c>
      <c r="BH10" s="22"/>
      <c r="BL10" s="2">
        <v>3</v>
      </c>
      <c r="BM10" s="17">
        <f t="shared" si="5"/>
        <v>0</v>
      </c>
      <c r="BN10" s="17">
        <f t="shared" si="5"/>
        <v>10</v>
      </c>
      <c r="BO10" s="17">
        <f t="shared" si="5"/>
        <v>12</v>
      </c>
      <c r="BP10" s="17">
        <f t="shared" si="5"/>
        <v>0</v>
      </c>
      <c r="BQ10" s="19">
        <f t="shared" si="5"/>
        <v>10</v>
      </c>
      <c r="BR10" s="22"/>
      <c r="BS10" s="1">
        <v>1</v>
      </c>
      <c r="BW10" s="22"/>
      <c r="CB10" s="17">
        <f t="shared" si="6"/>
        <v>0</v>
      </c>
      <c r="CC10" s="17">
        <f t="shared" si="6"/>
        <v>1</v>
      </c>
      <c r="CD10" s="17">
        <f t="shared" si="6"/>
        <v>0</v>
      </c>
      <c r="CE10" s="17">
        <f t="shared" si="6"/>
        <v>0</v>
      </c>
      <c r="CF10" s="19">
        <f t="shared" si="6"/>
        <v>0</v>
      </c>
      <c r="CG10" s="17">
        <f t="shared" si="7"/>
        <v>0</v>
      </c>
      <c r="CH10" s="17">
        <f t="shared" si="7"/>
        <v>41</v>
      </c>
      <c r="CI10" s="17">
        <f t="shared" si="7"/>
        <v>44</v>
      </c>
      <c r="CJ10" s="17">
        <f t="shared" si="7"/>
        <v>0</v>
      </c>
      <c r="CK10" s="67">
        <f t="shared" si="7"/>
        <v>17</v>
      </c>
      <c r="CL10" s="70" t="s">
        <v>176</v>
      </c>
    </row>
    <row r="11" spans="1:237" ht="43" thickBot="1" x14ac:dyDescent="0.2">
      <c r="A11" s="25" t="s">
        <v>2</v>
      </c>
      <c r="B11" s="1">
        <v>1</v>
      </c>
      <c r="C11" s="1" t="s">
        <v>6</v>
      </c>
      <c r="D11" s="1">
        <v>45</v>
      </c>
      <c r="E11" s="1">
        <v>55</v>
      </c>
      <c r="F11" s="1">
        <v>50</v>
      </c>
      <c r="G11" s="3">
        <v>65</v>
      </c>
      <c r="H11" s="1">
        <v>1</v>
      </c>
      <c r="I11" s="1">
        <v>1</v>
      </c>
      <c r="J11" s="1">
        <v>1</v>
      </c>
      <c r="K11" s="20">
        <v>5</v>
      </c>
      <c r="L11" s="1">
        <v>5</v>
      </c>
      <c r="M11" s="1">
        <v>6</v>
      </c>
      <c r="O11" s="33"/>
      <c r="P11" s="24">
        <v>1</v>
      </c>
      <c r="Q11" s="1">
        <v>2</v>
      </c>
      <c r="T11" s="33"/>
      <c r="U11" s="17">
        <f t="shared" si="3"/>
        <v>6</v>
      </c>
      <c r="V11" s="17">
        <f t="shared" si="3"/>
        <v>7</v>
      </c>
      <c r="W11" s="17">
        <f t="shared" si="3"/>
        <v>6</v>
      </c>
      <c r="X11" s="17">
        <f t="shared" si="3"/>
        <v>0</v>
      </c>
      <c r="Y11" s="32">
        <f t="shared" si="3"/>
        <v>0</v>
      </c>
      <c r="Z11" s="24"/>
      <c r="AE11" s="24"/>
      <c r="AJ11" s="24"/>
      <c r="AO11" s="24"/>
      <c r="AT11" s="17">
        <f t="shared" si="4"/>
        <v>0</v>
      </c>
      <c r="AU11" s="17">
        <f t="shared" si="4"/>
        <v>0</v>
      </c>
      <c r="AV11" s="17">
        <f t="shared" si="4"/>
        <v>0</v>
      </c>
      <c r="AW11" s="17">
        <f t="shared" si="4"/>
        <v>0</v>
      </c>
      <c r="AX11" s="18">
        <f t="shared" si="4"/>
        <v>0</v>
      </c>
      <c r="AZ11" s="3">
        <v>1</v>
      </c>
      <c r="BB11" s="3">
        <v>1</v>
      </c>
      <c r="BC11" s="24">
        <v>36</v>
      </c>
      <c r="BD11" s="1">
        <v>32</v>
      </c>
      <c r="BE11" s="1">
        <v>34</v>
      </c>
      <c r="BF11" s="1">
        <v>51</v>
      </c>
      <c r="BG11" s="2">
        <v>55</v>
      </c>
      <c r="BH11" s="24">
        <v>1</v>
      </c>
      <c r="BI11" s="1">
        <v>1</v>
      </c>
      <c r="BJ11" s="1">
        <v>2</v>
      </c>
      <c r="BK11" s="1">
        <v>6</v>
      </c>
      <c r="BL11" s="2">
        <v>5</v>
      </c>
      <c r="BM11" s="17">
        <f t="shared" si="5"/>
        <v>37</v>
      </c>
      <c r="BN11" s="17">
        <f t="shared" si="5"/>
        <v>33</v>
      </c>
      <c r="BO11" s="17">
        <f t="shared" si="5"/>
        <v>36</v>
      </c>
      <c r="BP11" s="17">
        <f t="shared" si="5"/>
        <v>57</v>
      </c>
      <c r="BQ11" s="19">
        <f t="shared" si="5"/>
        <v>60</v>
      </c>
      <c r="BR11" s="24">
        <v>40</v>
      </c>
      <c r="BS11" s="1">
        <v>27</v>
      </c>
      <c r="BT11" s="1">
        <v>20</v>
      </c>
      <c r="BU11" s="1">
        <v>20</v>
      </c>
      <c r="BV11" s="2">
        <v>20</v>
      </c>
      <c r="BW11" s="24"/>
      <c r="BX11" s="1">
        <v>3</v>
      </c>
      <c r="BY11" s="1">
        <v>3</v>
      </c>
      <c r="BZ11" s="1">
        <v>3</v>
      </c>
      <c r="CA11" s="2">
        <v>2</v>
      </c>
      <c r="CB11" s="17">
        <f t="shared" si="6"/>
        <v>40</v>
      </c>
      <c r="CC11" s="17">
        <f t="shared" si="6"/>
        <v>30</v>
      </c>
      <c r="CD11" s="17">
        <f t="shared" si="6"/>
        <v>23</v>
      </c>
      <c r="CE11" s="17">
        <f t="shared" si="6"/>
        <v>23</v>
      </c>
      <c r="CF11" s="19">
        <f t="shared" si="6"/>
        <v>22</v>
      </c>
      <c r="CG11" s="17">
        <f t="shared" si="7"/>
        <v>77</v>
      </c>
      <c r="CH11" s="17">
        <f t="shared" si="7"/>
        <v>63</v>
      </c>
      <c r="CI11" s="17">
        <f t="shared" si="7"/>
        <v>59</v>
      </c>
      <c r="CJ11" s="17">
        <f t="shared" si="7"/>
        <v>80</v>
      </c>
      <c r="CK11" s="67">
        <f t="shared" si="7"/>
        <v>82</v>
      </c>
      <c r="CL11" s="80" t="s">
        <v>177</v>
      </c>
      <c r="CM11" s="71"/>
      <c r="CN11" s="59"/>
      <c r="CO11" s="59"/>
      <c r="CP11" s="59"/>
      <c r="CQ11" s="59"/>
      <c r="CR11" s="59"/>
      <c r="CS11" s="60"/>
    </row>
    <row r="12" spans="1:237" ht="14" x14ac:dyDescent="0.15">
      <c r="A12" s="82" t="s">
        <v>83</v>
      </c>
      <c r="B12" s="1" t="s">
        <v>6</v>
      </c>
      <c r="C12" s="1">
        <v>1</v>
      </c>
      <c r="D12" s="1">
        <v>5</v>
      </c>
      <c r="E12" s="1">
        <v>5</v>
      </c>
      <c r="F12" s="1">
        <v>5</v>
      </c>
      <c r="G12" s="3">
        <v>10</v>
      </c>
      <c r="H12" s="1" t="s">
        <v>6</v>
      </c>
      <c r="J12" s="1">
        <v>1</v>
      </c>
      <c r="K12" s="22"/>
      <c r="L12" s="1">
        <v>2</v>
      </c>
      <c r="M12" s="1">
        <v>5</v>
      </c>
      <c r="N12" s="1">
        <v>2</v>
      </c>
      <c r="O12" s="33"/>
      <c r="P12" s="22"/>
      <c r="R12" s="1">
        <v>2</v>
      </c>
      <c r="S12" s="1">
        <v>1</v>
      </c>
      <c r="T12" s="33"/>
      <c r="U12" s="17">
        <f t="shared" si="3"/>
        <v>0</v>
      </c>
      <c r="V12" s="17">
        <f t="shared" si="3"/>
        <v>2</v>
      </c>
      <c r="W12" s="17">
        <f t="shared" si="3"/>
        <v>7</v>
      </c>
      <c r="X12" s="17">
        <f t="shared" si="3"/>
        <v>3</v>
      </c>
      <c r="Y12" s="32">
        <f t="shared" si="3"/>
        <v>0</v>
      </c>
      <c r="Z12" s="22"/>
      <c r="AE12" s="22"/>
      <c r="AJ12" s="22"/>
      <c r="AL12" s="1">
        <v>17</v>
      </c>
      <c r="AM12" s="1">
        <v>6</v>
      </c>
      <c r="AN12" s="86">
        <v>6</v>
      </c>
      <c r="AO12" s="22"/>
      <c r="AT12" s="17">
        <f t="shared" si="4"/>
        <v>0</v>
      </c>
      <c r="AU12" s="17">
        <f t="shared" si="4"/>
        <v>0</v>
      </c>
      <c r="AV12" s="17">
        <f t="shared" si="4"/>
        <v>17</v>
      </c>
      <c r="AW12" s="17">
        <f t="shared" si="4"/>
        <v>6</v>
      </c>
      <c r="AX12" s="18">
        <f t="shared" si="4"/>
        <v>6</v>
      </c>
      <c r="AY12" s="1">
        <v>34</v>
      </c>
      <c r="AZ12" s="86">
        <v>34</v>
      </c>
      <c r="BA12" s="1">
        <v>39</v>
      </c>
      <c r="BB12" s="86">
        <v>39</v>
      </c>
      <c r="BC12" s="22"/>
      <c r="BH12" s="22"/>
      <c r="BM12" s="17">
        <f t="shared" si="5"/>
        <v>0</v>
      </c>
      <c r="BN12" s="17">
        <f t="shared" si="5"/>
        <v>0</v>
      </c>
      <c r="BO12" s="17">
        <f t="shared" si="5"/>
        <v>0</v>
      </c>
      <c r="BP12" s="17">
        <f t="shared" si="5"/>
        <v>0</v>
      </c>
      <c r="BQ12" s="19">
        <f t="shared" si="5"/>
        <v>0</v>
      </c>
      <c r="BR12" s="22"/>
      <c r="BT12" s="1">
        <v>1</v>
      </c>
      <c r="BU12" s="1">
        <v>2</v>
      </c>
      <c r="BV12" s="2">
        <v>2</v>
      </c>
      <c r="BW12" s="22"/>
      <c r="CB12" s="17">
        <f t="shared" si="6"/>
        <v>0</v>
      </c>
      <c r="CC12" s="17">
        <f t="shared" si="6"/>
        <v>0</v>
      </c>
      <c r="CD12" s="17">
        <f t="shared" si="6"/>
        <v>1</v>
      </c>
      <c r="CE12" s="17">
        <f t="shared" si="6"/>
        <v>2</v>
      </c>
      <c r="CF12" s="19">
        <f t="shared" si="6"/>
        <v>2</v>
      </c>
      <c r="CG12" s="17">
        <f t="shared" si="7"/>
        <v>0</v>
      </c>
      <c r="CH12" s="17">
        <f t="shared" si="7"/>
        <v>0</v>
      </c>
      <c r="CI12" s="17">
        <f t="shared" si="7"/>
        <v>18</v>
      </c>
      <c r="CJ12" s="17">
        <f t="shared" si="7"/>
        <v>8</v>
      </c>
      <c r="CK12" s="67">
        <f t="shared" si="7"/>
        <v>8</v>
      </c>
      <c r="CL12" s="76"/>
      <c r="CM12" s="27"/>
      <c r="CN12" s="27"/>
      <c r="CO12" s="27"/>
      <c r="CP12" s="27"/>
      <c r="CQ12" s="27"/>
      <c r="CR12" s="27"/>
      <c r="CS12" s="27"/>
      <c r="CT12" s="27"/>
    </row>
    <row r="13" spans="1:237" ht="14" x14ac:dyDescent="0.15">
      <c r="A13" s="81" t="s">
        <v>90</v>
      </c>
      <c r="B13" s="1" t="s">
        <v>6</v>
      </c>
      <c r="C13" s="1">
        <v>1</v>
      </c>
      <c r="D13" s="1">
        <v>10</v>
      </c>
      <c r="E13" s="1">
        <v>15</v>
      </c>
      <c r="F13" s="1">
        <v>15</v>
      </c>
      <c r="G13" s="3">
        <v>15</v>
      </c>
      <c r="H13" s="1" t="s">
        <v>6</v>
      </c>
      <c r="J13" s="1">
        <v>1</v>
      </c>
      <c r="K13" s="20">
        <v>9</v>
      </c>
      <c r="L13" s="1">
        <v>13</v>
      </c>
      <c r="M13" s="1">
        <v>14</v>
      </c>
      <c r="N13" s="1">
        <v>1</v>
      </c>
      <c r="O13" s="33"/>
      <c r="P13" s="24">
        <v>2</v>
      </c>
      <c r="Q13" s="1">
        <v>1</v>
      </c>
      <c r="R13" s="1">
        <v>6</v>
      </c>
      <c r="S13" s="1">
        <v>3</v>
      </c>
      <c r="T13" s="33"/>
      <c r="U13" s="17">
        <f t="shared" si="3"/>
        <v>11</v>
      </c>
      <c r="V13" s="17">
        <f t="shared" si="3"/>
        <v>14</v>
      </c>
      <c r="W13" s="17">
        <f t="shared" si="3"/>
        <v>20</v>
      </c>
      <c r="X13" s="17">
        <f t="shared" si="3"/>
        <v>4</v>
      </c>
      <c r="Y13" s="32">
        <f t="shared" si="3"/>
        <v>0</v>
      </c>
      <c r="Z13" s="24">
        <v>7</v>
      </c>
      <c r="AA13" s="1">
        <v>4</v>
      </c>
      <c r="AB13" s="1">
        <v>8</v>
      </c>
      <c r="AC13" s="1">
        <v>6</v>
      </c>
      <c r="AD13" s="86">
        <v>6</v>
      </c>
      <c r="AE13" s="24"/>
      <c r="AJ13" s="24">
        <v>100</v>
      </c>
      <c r="AK13" s="1">
        <v>72</v>
      </c>
      <c r="AL13" s="1">
        <v>92</v>
      </c>
      <c r="AM13" s="1">
        <v>62</v>
      </c>
      <c r="AN13" s="86">
        <v>62</v>
      </c>
      <c r="AO13" s="24"/>
      <c r="AT13" s="17">
        <f t="shared" si="4"/>
        <v>107</v>
      </c>
      <c r="AU13" s="17">
        <f t="shared" si="4"/>
        <v>76</v>
      </c>
      <c r="AV13" s="17">
        <f t="shared" si="4"/>
        <v>100</v>
      </c>
      <c r="AW13" s="17">
        <f t="shared" si="4"/>
        <v>68</v>
      </c>
      <c r="AX13" s="18">
        <f t="shared" si="4"/>
        <v>68</v>
      </c>
      <c r="AY13" s="1">
        <v>69</v>
      </c>
      <c r="AZ13" s="86">
        <v>69</v>
      </c>
      <c r="BC13" s="24">
        <v>112</v>
      </c>
      <c r="BD13" s="1">
        <v>113</v>
      </c>
      <c r="BE13" s="1">
        <v>108</v>
      </c>
      <c r="BH13" s="24"/>
      <c r="BM13" s="17">
        <f t="shared" si="5"/>
        <v>112</v>
      </c>
      <c r="BN13" s="17">
        <f t="shared" si="5"/>
        <v>113</v>
      </c>
      <c r="BO13" s="17">
        <f t="shared" si="5"/>
        <v>108</v>
      </c>
      <c r="BP13" s="17">
        <f t="shared" si="5"/>
        <v>0</v>
      </c>
      <c r="BQ13" s="19">
        <f t="shared" si="5"/>
        <v>0</v>
      </c>
      <c r="BR13" s="24">
        <v>8</v>
      </c>
      <c r="BS13" s="1">
        <v>4</v>
      </c>
      <c r="BT13" s="1">
        <v>5</v>
      </c>
      <c r="BW13" s="24"/>
      <c r="BX13" s="1">
        <v>3</v>
      </c>
      <c r="BY13" s="1">
        <v>2</v>
      </c>
      <c r="CB13" s="17">
        <f t="shared" si="6"/>
        <v>8</v>
      </c>
      <c r="CC13" s="17">
        <f t="shared" si="6"/>
        <v>7</v>
      </c>
      <c r="CD13" s="17">
        <f t="shared" si="6"/>
        <v>7</v>
      </c>
      <c r="CE13" s="17">
        <f t="shared" si="6"/>
        <v>0</v>
      </c>
      <c r="CF13" s="19">
        <f t="shared" si="6"/>
        <v>0</v>
      </c>
      <c r="CG13" s="17">
        <f t="shared" si="7"/>
        <v>227</v>
      </c>
      <c r="CH13" s="17">
        <f t="shared" si="7"/>
        <v>196</v>
      </c>
      <c r="CI13" s="17">
        <f t="shared" si="7"/>
        <v>215</v>
      </c>
      <c r="CJ13" s="17">
        <f t="shared" si="7"/>
        <v>68</v>
      </c>
      <c r="CK13" s="67">
        <f t="shared" si="7"/>
        <v>68</v>
      </c>
      <c r="CL13" s="76"/>
    </row>
    <row r="14" spans="1:237" ht="14" x14ac:dyDescent="0.15">
      <c r="A14" s="82" t="s">
        <v>93</v>
      </c>
      <c r="B14" s="1" t="s">
        <v>6</v>
      </c>
      <c r="C14" s="1">
        <v>1</v>
      </c>
      <c r="D14" s="1">
        <v>185</v>
      </c>
      <c r="E14" s="1">
        <v>115</v>
      </c>
      <c r="F14" s="1">
        <v>55</v>
      </c>
      <c r="G14" s="3">
        <v>30</v>
      </c>
      <c r="H14" s="1" t="s">
        <v>6</v>
      </c>
      <c r="J14" s="1">
        <v>1</v>
      </c>
      <c r="K14" s="22"/>
      <c r="L14" s="1">
        <v>5</v>
      </c>
      <c r="M14" s="1">
        <v>19</v>
      </c>
      <c r="N14" s="1">
        <v>27</v>
      </c>
      <c r="O14" s="33"/>
      <c r="P14" s="22"/>
      <c r="Q14" s="1">
        <v>1</v>
      </c>
      <c r="R14" s="1">
        <v>1</v>
      </c>
      <c r="T14" s="33"/>
      <c r="U14" s="17">
        <f t="shared" si="3"/>
        <v>0</v>
      </c>
      <c r="V14" s="17">
        <f t="shared" si="3"/>
        <v>6</v>
      </c>
      <c r="W14" s="17">
        <f t="shared" si="3"/>
        <v>20</v>
      </c>
      <c r="X14" s="17">
        <f t="shared" si="3"/>
        <v>27</v>
      </c>
      <c r="Y14" s="32">
        <f t="shared" si="3"/>
        <v>0</v>
      </c>
      <c r="Z14" s="22"/>
      <c r="AA14" s="1">
        <v>28</v>
      </c>
      <c r="AB14" s="1">
        <v>1</v>
      </c>
      <c r="AE14" s="22"/>
      <c r="AJ14" s="22"/>
      <c r="AK14" s="1">
        <v>156</v>
      </c>
      <c r="AL14" s="1">
        <v>52</v>
      </c>
      <c r="AM14" s="1">
        <v>56</v>
      </c>
      <c r="AN14" s="86">
        <v>56</v>
      </c>
      <c r="AO14" s="22"/>
      <c r="AT14" s="17">
        <f t="shared" si="4"/>
        <v>0</v>
      </c>
      <c r="AU14" s="17">
        <f t="shared" si="4"/>
        <v>184</v>
      </c>
      <c r="AV14" s="17">
        <f t="shared" si="4"/>
        <v>53</v>
      </c>
      <c r="AW14" s="17">
        <f t="shared" si="4"/>
        <v>56</v>
      </c>
      <c r="AX14" s="18">
        <f t="shared" si="4"/>
        <v>56</v>
      </c>
      <c r="AY14" s="1">
        <v>40</v>
      </c>
      <c r="AZ14" s="86">
        <v>40</v>
      </c>
      <c r="BC14" s="22"/>
      <c r="BH14" s="22"/>
      <c r="BM14" s="17">
        <f t="shared" si="5"/>
        <v>0</v>
      </c>
      <c r="BN14" s="17">
        <f t="shared" si="5"/>
        <v>0</v>
      </c>
      <c r="BO14" s="17">
        <f t="shared" si="5"/>
        <v>0</v>
      </c>
      <c r="BP14" s="17">
        <f t="shared" si="5"/>
        <v>0</v>
      </c>
      <c r="BQ14" s="19">
        <f t="shared" si="5"/>
        <v>0</v>
      </c>
      <c r="BR14" s="22"/>
      <c r="BS14" s="1">
        <v>5</v>
      </c>
      <c r="BT14" s="1">
        <v>12</v>
      </c>
      <c r="BU14" s="1">
        <v>39</v>
      </c>
      <c r="BV14" s="58">
        <v>39</v>
      </c>
      <c r="BW14" s="22"/>
      <c r="BZ14" s="1">
        <v>2</v>
      </c>
      <c r="CA14" s="58">
        <v>2</v>
      </c>
      <c r="CB14" s="17">
        <f t="shared" si="6"/>
        <v>0</v>
      </c>
      <c r="CC14" s="17">
        <f t="shared" si="6"/>
        <v>5</v>
      </c>
      <c r="CD14" s="17">
        <f t="shared" si="6"/>
        <v>12</v>
      </c>
      <c r="CE14" s="17">
        <f t="shared" si="6"/>
        <v>41</v>
      </c>
      <c r="CF14" s="19">
        <f t="shared" si="6"/>
        <v>41</v>
      </c>
      <c r="CG14" s="17">
        <f t="shared" si="7"/>
        <v>0</v>
      </c>
      <c r="CH14" s="17">
        <f t="shared" si="7"/>
        <v>189</v>
      </c>
      <c r="CI14" s="17">
        <f t="shared" si="7"/>
        <v>65</v>
      </c>
      <c r="CJ14" s="17">
        <f t="shared" si="7"/>
        <v>97</v>
      </c>
      <c r="CK14" s="67">
        <f t="shared" si="7"/>
        <v>97</v>
      </c>
      <c r="CL14" s="78"/>
    </row>
    <row r="15" spans="1:237" ht="29" thickBot="1" x14ac:dyDescent="0.2">
      <c r="A15" s="21" t="s">
        <v>94</v>
      </c>
      <c r="B15" s="1" t="s">
        <v>6</v>
      </c>
      <c r="C15" s="1" t="s">
        <v>6</v>
      </c>
      <c r="D15" s="1">
        <v>90</v>
      </c>
      <c r="E15" s="1">
        <v>80</v>
      </c>
      <c r="F15" s="1">
        <v>75</v>
      </c>
      <c r="G15" s="3">
        <v>75</v>
      </c>
      <c r="H15" s="1">
        <v>1</v>
      </c>
      <c r="I15" s="1">
        <v>1</v>
      </c>
      <c r="J15" s="1">
        <v>1</v>
      </c>
      <c r="K15" s="20">
        <v>10</v>
      </c>
      <c r="M15" s="1">
        <v>10</v>
      </c>
      <c r="N15" s="1">
        <v>10</v>
      </c>
      <c r="O15" s="33">
        <v>20</v>
      </c>
      <c r="P15" s="24"/>
      <c r="R15" s="1">
        <v>2</v>
      </c>
      <c r="S15" s="1">
        <v>1</v>
      </c>
      <c r="T15" s="33">
        <v>1</v>
      </c>
      <c r="U15" s="17">
        <f t="shared" si="3"/>
        <v>10</v>
      </c>
      <c r="V15" s="17">
        <f t="shared" si="3"/>
        <v>0</v>
      </c>
      <c r="W15" s="17">
        <f t="shared" si="3"/>
        <v>12</v>
      </c>
      <c r="X15" s="17">
        <f t="shared" si="3"/>
        <v>11</v>
      </c>
      <c r="Y15" s="32">
        <f t="shared" si="3"/>
        <v>21</v>
      </c>
      <c r="Z15" s="24">
        <v>51</v>
      </c>
      <c r="AB15" s="1">
        <v>60</v>
      </c>
      <c r="AC15" s="1">
        <v>48</v>
      </c>
      <c r="AD15" s="3">
        <v>46</v>
      </c>
      <c r="AE15" s="24"/>
      <c r="AJ15" s="24"/>
      <c r="AO15" s="24"/>
      <c r="AT15" s="17">
        <f t="shared" si="4"/>
        <v>51</v>
      </c>
      <c r="AU15" s="17">
        <f t="shared" si="4"/>
        <v>0</v>
      </c>
      <c r="AV15" s="17">
        <f t="shared" si="4"/>
        <v>60</v>
      </c>
      <c r="AW15" s="17">
        <f t="shared" si="4"/>
        <v>48</v>
      </c>
      <c r="AX15" s="18">
        <f t="shared" si="4"/>
        <v>46</v>
      </c>
      <c r="AZ15" s="3">
        <v>15</v>
      </c>
      <c r="BC15" s="24">
        <v>23</v>
      </c>
      <c r="BE15" s="1">
        <v>15</v>
      </c>
      <c r="BF15" s="1">
        <v>11</v>
      </c>
      <c r="BG15" s="2">
        <v>48</v>
      </c>
      <c r="BH15" s="24"/>
      <c r="BM15" s="17">
        <f t="shared" si="5"/>
        <v>23</v>
      </c>
      <c r="BN15" s="17">
        <f t="shared" si="5"/>
        <v>0</v>
      </c>
      <c r="BO15" s="17">
        <f t="shared" si="5"/>
        <v>15</v>
      </c>
      <c r="BP15" s="17">
        <f t="shared" si="5"/>
        <v>11</v>
      </c>
      <c r="BQ15" s="19">
        <f t="shared" si="5"/>
        <v>48</v>
      </c>
      <c r="BR15" s="24">
        <v>20</v>
      </c>
      <c r="BT15" s="1">
        <v>25</v>
      </c>
      <c r="BU15" s="1">
        <v>32</v>
      </c>
      <c r="BV15" s="2">
        <v>43</v>
      </c>
      <c r="BW15" s="24"/>
      <c r="CB15" s="17">
        <f t="shared" si="6"/>
        <v>20</v>
      </c>
      <c r="CC15" s="17">
        <f t="shared" si="6"/>
        <v>0</v>
      </c>
      <c r="CD15" s="17">
        <f t="shared" si="6"/>
        <v>25</v>
      </c>
      <c r="CE15" s="17">
        <f t="shared" si="6"/>
        <v>32</v>
      </c>
      <c r="CF15" s="19">
        <f t="shared" si="6"/>
        <v>43</v>
      </c>
      <c r="CG15" s="17">
        <f t="shared" si="7"/>
        <v>94</v>
      </c>
      <c r="CH15" s="17">
        <f t="shared" si="7"/>
        <v>0</v>
      </c>
      <c r="CI15" s="17">
        <f t="shared" si="7"/>
        <v>100</v>
      </c>
      <c r="CJ15" s="17">
        <f t="shared" si="7"/>
        <v>91</v>
      </c>
      <c r="CK15" s="67">
        <f t="shared" si="7"/>
        <v>137</v>
      </c>
      <c r="CL15" s="80" t="s">
        <v>154</v>
      </c>
      <c r="CM15" s="71"/>
      <c r="CN15" s="59"/>
      <c r="CO15" s="59"/>
      <c r="CP15" s="59"/>
      <c r="CQ15" s="59"/>
      <c r="CR15" s="59"/>
      <c r="CS15" s="60"/>
    </row>
    <row r="16" spans="1:237" ht="14" x14ac:dyDescent="0.15">
      <c r="A16" s="21" t="s">
        <v>97</v>
      </c>
      <c r="B16" s="1" t="s">
        <v>6</v>
      </c>
      <c r="C16" s="1" t="s">
        <v>6</v>
      </c>
      <c r="D16" s="1">
        <v>0</v>
      </c>
      <c r="G16" s="1"/>
      <c r="H16" s="1">
        <v>1</v>
      </c>
      <c r="I16" s="1">
        <v>1</v>
      </c>
      <c r="J16" s="1">
        <v>1</v>
      </c>
      <c r="L16" s="1">
        <v>1</v>
      </c>
      <c r="M16" s="1">
        <v>1</v>
      </c>
      <c r="N16" s="1">
        <v>0.6</v>
      </c>
      <c r="O16" s="33">
        <v>1</v>
      </c>
      <c r="Q16" s="1">
        <v>1</v>
      </c>
      <c r="R16" s="1">
        <v>2</v>
      </c>
      <c r="T16" s="33">
        <v>1</v>
      </c>
      <c r="U16" s="17">
        <f t="shared" si="3"/>
        <v>0</v>
      </c>
      <c r="V16" s="17">
        <f t="shared" si="3"/>
        <v>2</v>
      </c>
      <c r="W16" s="17">
        <f t="shared" si="3"/>
        <v>3</v>
      </c>
      <c r="X16" s="17">
        <f t="shared" si="3"/>
        <v>0.6</v>
      </c>
      <c r="Y16" s="32">
        <f t="shared" si="3"/>
        <v>2</v>
      </c>
      <c r="Z16" s="22"/>
      <c r="AE16" s="22"/>
      <c r="AJ16" s="22"/>
      <c r="AK16" s="1">
        <v>19</v>
      </c>
      <c r="AL16" s="1">
        <v>8</v>
      </c>
      <c r="AM16" s="1">
        <v>11</v>
      </c>
      <c r="AN16" s="3">
        <v>17</v>
      </c>
      <c r="AO16" s="22"/>
      <c r="AS16" s="3">
        <v>17</v>
      </c>
      <c r="AT16" s="17">
        <f t="shared" si="4"/>
        <v>0</v>
      </c>
      <c r="AU16" s="17">
        <f t="shared" si="4"/>
        <v>19</v>
      </c>
      <c r="AV16" s="17">
        <f t="shared" si="4"/>
        <v>8</v>
      </c>
      <c r="AW16" s="17">
        <f t="shared" si="4"/>
        <v>11</v>
      </c>
      <c r="AX16" s="18">
        <f t="shared" si="4"/>
        <v>34</v>
      </c>
      <c r="AZ16" s="3">
        <v>6</v>
      </c>
      <c r="BA16" s="1">
        <v>10</v>
      </c>
      <c r="BB16" s="86">
        <v>10</v>
      </c>
      <c r="BC16" s="22"/>
      <c r="BH16" s="22"/>
      <c r="BM16" s="17">
        <f t="shared" si="5"/>
        <v>0</v>
      </c>
      <c r="BN16" s="17">
        <f t="shared" si="5"/>
        <v>0</v>
      </c>
      <c r="BO16" s="17">
        <f t="shared" si="5"/>
        <v>0</v>
      </c>
      <c r="BP16" s="17">
        <f t="shared" si="5"/>
        <v>0</v>
      </c>
      <c r="BQ16" s="19">
        <f t="shared" si="5"/>
        <v>0</v>
      </c>
      <c r="BR16" s="22"/>
      <c r="BW16" s="22"/>
      <c r="CB16" s="17">
        <f t="shared" si="6"/>
        <v>0</v>
      </c>
      <c r="CC16" s="17">
        <f t="shared" si="6"/>
        <v>0</v>
      </c>
      <c r="CD16" s="17">
        <f t="shared" si="6"/>
        <v>0</v>
      </c>
      <c r="CE16" s="17">
        <f t="shared" si="6"/>
        <v>0</v>
      </c>
      <c r="CF16" s="19">
        <f t="shared" si="6"/>
        <v>0</v>
      </c>
      <c r="CG16" s="17">
        <f t="shared" si="7"/>
        <v>0</v>
      </c>
      <c r="CH16" s="17">
        <f t="shared" si="7"/>
        <v>19</v>
      </c>
      <c r="CI16" s="17">
        <f t="shared" si="7"/>
        <v>8</v>
      </c>
      <c r="CJ16" s="17">
        <f t="shared" si="7"/>
        <v>11</v>
      </c>
      <c r="CK16" s="67">
        <f t="shared" si="7"/>
        <v>34</v>
      </c>
      <c r="CL16" s="76"/>
      <c r="CM16" s="20"/>
      <c r="CN16" s="20"/>
      <c r="CO16" s="20"/>
      <c r="CP16" s="20"/>
      <c r="CQ16" s="20"/>
      <c r="CR16" s="20"/>
      <c r="CS16" s="20"/>
    </row>
    <row r="17" spans="1:97" ht="28" x14ac:dyDescent="0.15">
      <c r="A17" s="25" t="s">
        <v>99</v>
      </c>
      <c r="B17" s="1" t="s">
        <v>6</v>
      </c>
      <c r="C17" s="1">
        <v>1</v>
      </c>
      <c r="D17" s="1">
        <v>55</v>
      </c>
      <c r="E17" s="1">
        <v>40</v>
      </c>
      <c r="F17" s="1">
        <v>35</v>
      </c>
      <c r="G17" s="3">
        <v>45</v>
      </c>
      <c r="H17" s="1">
        <v>1</v>
      </c>
      <c r="I17" s="1">
        <v>1</v>
      </c>
      <c r="J17" s="1">
        <v>1</v>
      </c>
      <c r="K17" s="20">
        <v>10</v>
      </c>
      <c r="L17" s="1">
        <v>8</v>
      </c>
      <c r="M17" s="1">
        <v>7</v>
      </c>
      <c r="N17" s="1">
        <v>7</v>
      </c>
      <c r="O17" s="33">
        <v>9</v>
      </c>
      <c r="P17" s="20">
        <v>1</v>
      </c>
      <c r="Q17" s="1">
        <v>3</v>
      </c>
      <c r="R17" s="1">
        <v>3</v>
      </c>
      <c r="S17" s="1">
        <v>2</v>
      </c>
      <c r="T17" s="33">
        <v>1</v>
      </c>
      <c r="U17" s="17">
        <f t="shared" si="3"/>
        <v>11</v>
      </c>
      <c r="V17" s="17">
        <f t="shared" si="3"/>
        <v>11</v>
      </c>
      <c r="W17" s="17">
        <f t="shared" si="3"/>
        <v>10</v>
      </c>
      <c r="X17" s="17">
        <f t="shared" si="3"/>
        <v>9</v>
      </c>
      <c r="Y17" s="32">
        <f t="shared" si="3"/>
        <v>10</v>
      </c>
      <c r="Z17" s="24">
        <v>29</v>
      </c>
      <c r="AA17" s="1">
        <v>22</v>
      </c>
      <c r="AB17" s="1">
        <v>27</v>
      </c>
      <c r="AC17" s="1">
        <v>26</v>
      </c>
      <c r="AD17" s="3">
        <v>28</v>
      </c>
      <c r="AE17" s="24"/>
      <c r="AJ17" s="24">
        <v>35</v>
      </c>
      <c r="AK17" s="1">
        <v>46</v>
      </c>
      <c r="AL17" s="1">
        <v>15</v>
      </c>
      <c r="AM17" s="1">
        <v>17</v>
      </c>
      <c r="AN17" s="3">
        <v>21</v>
      </c>
      <c r="AO17" s="24"/>
      <c r="AT17" s="17">
        <f t="shared" si="4"/>
        <v>64</v>
      </c>
      <c r="AU17" s="17">
        <f t="shared" si="4"/>
        <v>68</v>
      </c>
      <c r="AV17" s="17">
        <f t="shared" si="4"/>
        <v>42</v>
      </c>
      <c r="AW17" s="17">
        <f t="shared" si="4"/>
        <v>43</v>
      </c>
      <c r="AX17" s="18">
        <f t="shared" si="4"/>
        <v>49</v>
      </c>
      <c r="AY17" s="1">
        <v>15</v>
      </c>
      <c r="AZ17" s="3">
        <v>51</v>
      </c>
      <c r="BB17" s="3">
        <v>16</v>
      </c>
      <c r="BC17" s="24">
        <v>57</v>
      </c>
      <c r="BD17" s="1">
        <v>103</v>
      </c>
      <c r="BE17" s="1">
        <v>164</v>
      </c>
      <c r="BF17" s="1">
        <v>128</v>
      </c>
      <c r="BG17" s="2">
        <v>261</v>
      </c>
      <c r="BH17" s="24"/>
      <c r="BM17" s="17">
        <f t="shared" si="5"/>
        <v>57</v>
      </c>
      <c r="BN17" s="17">
        <f t="shared" si="5"/>
        <v>103</v>
      </c>
      <c r="BO17" s="17">
        <f t="shared" si="5"/>
        <v>164</v>
      </c>
      <c r="BP17" s="17">
        <f t="shared" si="5"/>
        <v>128</v>
      </c>
      <c r="BQ17" s="19">
        <f t="shared" si="5"/>
        <v>261</v>
      </c>
      <c r="BR17" s="24">
        <v>14</v>
      </c>
      <c r="BS17" s="1">
        <v>8</v>
      </c>
      <c r="BT17" s="1">
        <v>11</v>
      </c>
      <c r="BU17" s="1">
        <v>5</v>
      </c>
      <c r="BV17" s="2">
        <v>10</v>
      </c>
      <c r="BW17" s="24">
        <v>1</v>
      </c>
      <c r="BX17" s="1">
        <v>2</v>
      </c>
      <c r="BY17" s="1">
        <v>1</v>
      </c>
      <c r="CB17" s="17">
        <f t="shared" si="6"/>
        <v>15</v>
      </c>
      <c r="CC17" s="17">
        <f t="shared" si="6"/>
        <v>10</v>
      </c>
      <c r="CD17" s="17">
        <f t="shared" si="6"/>
        <v>12</v>
      </c>
      <c r="CE17" s="17">
        <f t="shared" si="6"/>
        <v>5</v>
      </c>
      <c r="CF17" s="19">
        <f t="shared" si="6"/>
        <v>10</v>
      </c>
      <c r="CG17" s="17">
        <f t="shared" si="7"/>
        <v>136</v>
      </c>
      <c r="CH17" s="17">
        <f t="shared" si="7"/>
        <v>181</v>
      </c>
      <c r="CI17" s="17">
        <f t="shared" si="7"/>
        <v>218</v>
      </c>
      <c r="CJ17" s="17">
        <f t="shared" si="7"/>
        <v>176</v>
      </c>
      <c r="CK17" s="67">
        <f t="shared" si="7"/>
        <v>320</v>
      </c>
      <c r="CL17" s="80" t="s">
        <v>182</v>
      </c>
      <c r="CM17" s="72"/>
      <c r="CN17" s="65"/>
      <c r="CO17" s="65"/>
      <c r="CP17" s="65"/>
      <c r="CQ17" s="65"/>
      <c r="CR17" s="65"/>
      <c r="CS17" s="66"/>
    </row>
    <row r="18" spans="1:97" ht="14" x14ac:dyDescent="0.15">
      <c r="A18" s="25" t="s">
        <v>5</v>
      </c>
      <c r="B18" s="1" t="s">
        <v>6</v>
      </c>
      <c r="C18" s="1" t="s">
        <v>6</v>
      </c>
      <c r="D18" s="1">
        <v>185</v>
      </c>
      <c r="E18" s="1">
        <v>160</v>
      </c>
      <c r="F18" s="1">
        <v>125</v>
      </c>
      <c r="G18" s="3">
        <v>110</v>
      </c>
      <c r="H18" s="1">
        <v>1</v>
      </c>
      <c r="I18" s="1">
        <v>1</v>
      </c>
      <c r="J18" s="1">
        <v>1</v>
      </c>
      <c r="K18" s="24">
        <v>17</v>
      </c>
      <c r="L18" s="1">
        <v>9</v>
      </c>
      <c r="M18" s="1">
        <v>10</v>
      </c>
      <c r="N18" s="1">
        <v>6</v>
      </c>
      <c r="O18" s="33">
        <v>7</v>
      </c>
      <c r="P18" s="20"/>
      <c r="Q18" s="1">
        <v>5</v>
      </c>
      <c r="R18" s="1">
        <v>1</v>
      </c>
      <c r="S18" s="1">
        <v>3</v>
      </c>
      <c r="T18" s="33">
        <v>3</v>
      </c>
      <c r="U18" s="17">
        <f t="shared" si="3"/>
        <v>17</v>
      </c>
      <c r="V18" s="17">
        <f t="shared" si="3"/>
        <v>14</v>
      </c>
      <c r="W18" s="17">
        <f t="shared" si="3"/>
        <v>11</v>
      </c>
      <c r="X18" s="17">
        <f t="shared" si="3"/>
        <v>9</v>
      </c>
      <c r="Y18" s="32">
        <f t="shared" si="3"/>
        <v>10</v>
      </c>
      <c r="Z18" s="24">
        <v>117</v>
      </c>
      <c r="AA18" s="1">
        <v>61</v>
      </c>
      <c r="AB18" s="1">
        <v>39</v>
      </c>
      <c r="AC18" s="1">
        <v>59</v>
      </c>
      <c r="AD18" s="3">
        <v>40</v>
      </c>
      <c r="AE18" s="24">
        <v>40</v>
      </c>
      <c r="AF18" s="1">
        <v>1</v>
      </c>
      <c r="AJ18" s="24"/>
      <c r="AK18" s="1">
        <v>106</v>
      </c>
      <c r="AL18" s="1">
        <v>65</v>
      </c>
      <c r="AM18" s="1">
        <v>68</v>
      </c>
      <c r="AN18" s="3">
        <v>61</v>
      </c>
      <c r="AO18" s="24"/>
      <c r="AP18" s="1">
        <v>1</v>
      </c>
      <c r="AQ18" s="1">
        <v>1</v>
      </c>
      <c r="AR18" s="1">
        <v>1</v>
      </c>
      <c r="AS18" s="86">
        <v>1</v>
      </c>
      <c r="AT18" s="17">
        <f t="shared" si="4"/>
        <v>157</v>
      </c>
      <c r="AU18" s="17">
        <f t="shared" si="4"/>
        <v>169</v>
      </c>
      <c r="AV18" s="17">
        <f t="shared" si="4"/>
        <v>105</v>
      </c>
      <c r="AW18" s="17">
        <f t="shared" si="4"/>
        <v>128</v>
      </c>
      <c r="AX18" s="18">
        <f t="shared" si="4"/>
        <v>102</v>
      </c>
      <c r="AY18" s="1">
        <v>50</v>
      </c>
      <c r="AZ18" s="3">
        <v>68</v>
      </c>
      <c r="BA18" s="1">
        <v>157</v>
      </c>
      <c r="BB18" s="3">
        <v>166</v>
      </c>
      <c r="BC18" s="24">
        <v>29</v>
      </c>
      <c r="BD18" s="1">
        <v>29</v>
      </c>
      <c r="BE18" s="1">
        <v>24</v>
      </c>
      <c r="BF18" s="1">
        <v>20</v>
      </c>
      <c r="BG18" s="2">
        <v>34</v>
      </c>
      <c r="BH18" s="24">
        <v>7</v>
      </c>
      <c r="BI18" s="1">
        <v>12</v>
      </c>
      <c r="BJ18" s="1">
        <v>10</v>
      </c>
      <c r="BK18" s="1">
        <v>9</v>
      </c>
      <c r="BL18" s="2">
        <v>12</v>
      </c>
      <c r="BM18" s="17">
        <f t="shared" si="5"/>
        <v>36</v>
      </c>
      <c r="BN18" s="17">
        <f t="shared" si="5"/>
        <v>41</v>
      </c>
      <c r="BO18" s="17">
        <f t="shared" si="5"/>
        <v>34</v>
      </c>
      <c r="BP18" s="17">
        <f t="shared" si="5"/>
        <v>29</v>
      </c>
      <c r="BQ18" s="19">
        <f t="shared" si="5"/>
        <v>46</v>
      </c>
      <c r="BR18" s="24">
        <v>10</v>
      </c>
      <c r="BS18" s="1">
        <v>9</v>
      </c>
      <c r="BT18" s="1">
        <v>5</v>
      </c>
      <c r="BU18" s="1">
        <v>6</v>
      </c>
      <c r="BV18" s="2">
        <v>6</v>
      </c>
      <c r="BW18" s="24">
        <v>10</v>
      </c>
      <c r="BX18" s="1">
        <v>2</v>
      </c>
      <c r="BY18" s="1">
        <v>1</v>
      </c>
      <c r="CB18" s="17">
        <f t="shared" si="6"/>
        <v>20</v>
      </c>
      <c r="CC18" s="17">
        <f t="shared" si="6"/>
        <v>11</v>
      </c>
      <c r="CD18" s="17">
        <f t="shared" si="6"/>
        <v>6</v>
      </c>
      <c r="CE18" s="17">
        <f t="shared" si="6"/>
        <v>6</v>
      </c>
      <c r="CF18" s="19">
        <f t="shared" si="6"/>
        <v>6</v>
      </c>
      <c r="CG18" s="17">
        <f t="shared" si="7"/>
        <v>213</v>
      </c>
      <c r="CH18" s="17">
        <f t="shared" si="7"/>
        <v>221</v>
      </c>
      <c r="CI18" s="17">
        <f t="shared" si="7"/>
        <v>145</v>
      </c>
      <c r="CJ18" s="17">
        <f t="shared" si="7"/>
        <v>163</v>
      </c>
      <c r="CK18" s="67">
        <f t="shared" si="7"/>
        <v>154</v>
      </c>
      <c r="CL18" s="76"/>
    </row>
    <row r="19" spans="1:97" ht="28" x14ac:dyDescent="0.15">
      <c r="A19" s="81" t="s">
        <v>103</v>
      </c>
      <c r="B19" s="1" t="s">
        <v>6</v>
      </c>
      <c r="C19" s="1">
        <v>1</v>
      </c>
      <c r="D19" s="1">
        <v>35</v>
      </c>
      <c r="E19" s="1">
        <v>30</v>
      </c>
      <c r="F19" s="1">
        <v>35</v>
      </c>
      <c r="G19" s="3">
        <v>50</v>
      </c>
      <c r="H19" s="1" t="s">
        <v>6</v>
      </c>
      <c r="J19" s="1">
        <v>1</v>
      </c>
      <c r="K19" s="24">
        <v>2</v>
      </c>
      <c r="L19" s="1">
        <v>3</v>
      </c>
      <c r="M19" s="1">
        <v>3</v>
      </c>
      <c r="N19" s="1">
        <v>3</v>
      </c>
      <c r="O19" s="33"/>
      <c r="P19" s="20">
        <v>1</v>
      </c>
      <c r="T19" s="33"/>
      <c r="U19" s="17">
        <f t="shared" si="3"/>
        <v>3</v>
      </c>
      <c r="V19" s="17">
        <f t="shared" si="3"/>
        <v>3</v>
      </c>
      <c r="W19" s="17">
        <f t="shared" si="3"/>
        <v>3</v>
      </c>
      <c r="X19" s="17">
        <f t="shared" si="3"/>
        <v>3</v>
      </c>
      <c r="Y19" s="32">
        <f t="shared" si="3"/>
        <v>0</v>
      </c>
      <c r="Z19" s="24">
        <v>10</v>
      </c>
      <c r="AA19" s="1">
        <v>6</v>
      </c>
      <c r="AB19" s="1">
        <v>3</v>
      </c>
      <c r="AC19" s="1">
        <v>6</v>
      </c>
      <c r="AD19" s="86">
        <v>6</v>
      </c>
      <c r="AE19" s="24"/>
      <c r="AJ19" s="24">
        <v>8</v>
      </c>
      <c r="AK19" s="1">
        <v>6</v>
      </c>
      <c r="AL19" s="1">
        <v>7</v>
      </c>
      <c r="AM19" s="1">
        <v>6</v>
      </c>
      <c r="AN19" s="86">
        <v>6</v>
      </c>
      <c r="AO19" s="24"/>
      <c r="AT19" s="17">
        <f t="shared" si="4"/>
        <v>18</v>
      </c>
      <c r="AU19" s="17">
        <f t="shared" si="4"/>
        <v>12</v>
      </c>
      <c r="AV19" s="17">
        <f t="shared" si="4"/>
        <v>10</v>
      </c>
      <c r="AW19" s="17">
        <f t="shared" si="4"/>
        <v>12</v>
      </c>
      <c r="AX19" s="18">
        <f t="shared" si="4"/>
        <v>12</v>
      </c>
      <c r="AY19" s="1">
        <v>5</v>
      </c>
      <c r="AZ19" s="86">
        <v>5</v>
      </c>
      <c r="BC19" s="24"/>
      <c r="BH19" s="24"/>
      <c r="BM19" s="17">
        <f t="shared" si="5"/>
        <v>0</v>
      </c>
      <c r="BN19" s="17">
        <f t="shared" si="5"/>
        <v>0</v>
      </c>
      <c r="BO19" s="17">
        <f t="shared" si="5"/>
        <v>0</v>
      </c>
      <c r="BP19" s="17">
        <f t="shared" si="5"/>
        <v>0</v>
      </c>
      <c r="BQ19" s="19">
        <f t="shared" si="5"/>
        <v>0</v>
      </c>
      <c r="BR19" s="24"/>
      <c r="BS19" s="1">
        <v>2</v>
      </c>
      <c r="BT19" s="1">
        <v>4</v>
      </c>
      <c r="BU19" s="1">
        <v>4</v>
      </c>
      <c r="BV19" s="58">
        <v>4</v>
      </c>
      <c r="CB19" s="17">
        <f t="shared" si="6"/>
        <v>0</v>
      </c>
      <c r="CC19" s="17">
        <f t="shared" si="6"/>
        <v>2</v>
      </c>
      <c r="CD19" s="17">
        <f t="shared" si="6"/>
        <v>4</v>
      </c>
      <c r="CE19" s="17">
        <f t="shared" si="6"/>
        <v>4</v>
      </c>
      <c r="CF19" s="19">
        <f t="shared" si="6"/>
        <v>4</v>
      </c>
      <c r="CG19" s="17">
        <f t="shared" si="7"/>
        <v>18</v>
      </c>
      <c r="CH19" s="17">
        <f t="shared" si="7"/>
        <v>14</v>
      </c>
      <c r="CI19" s="17">
        <f t="shared" si="7"/>
        <v>14</v>
      </c>
      <c r="CJ19" s="17">
        <f t="shared" si="7"/>
        <v>16</v>
      </c>
      <c r="CK19" s="67">
        <f t="shared" si="7"/>
        <v>16</v>
      </c>
      <c r="CL19" s="76"/>
    </row>
    <row r="20" spans="1:97" ht="15" thickBot="1" x14ac:dyDescent="0.2">
      <c r="A20" s="25" t="s">
        <v>104</v>
      </c>
      <c r="B20" s="1" t="s">
        <v>6</v>
      </c>
      <c r="C20" s="1" t="s">
        <v>6</v>
      </c>
      <c r="D20" s="1">
        <v>0</v>
      </c>
      <c r="E20" s="1">
        <v>5</v>
      </c>
      <c r="F20" s="1">
        <v>5</v>
      </c>
      <c r="G20" s="3">
        <v>5</v>
      </c>
      <c r="H20" s="1">
        <v>1</v>
      </c>
      <c r="I20" s="1">
        <v>1</v>
      </c>
      <c r="J20" s="1">
        <v>1</v>
      </c>
      <c r="K20" s="24">
        <v>1</v>
      </c>
      <c r="L20" s="1">
        <v>1</v>
      </c>
      <c r="M20" s="1">
        <v>1</v>
      </c>
      <c r="N20" s="1">
        <v>1</v>
      </c>
      <c r="O20" s="33">
        <v>1</v>
      </c>
      <c r="P20" s="20">
        <v>3</v>
      </c>
      <c r="Q20" s="1">
        <v>4</v>
      </c>
      <c r="R20" s="1">
        <v>3</v>
      </c>
      <c r="S20" s="1">
        <v>3</v>
      </c>
      <c r="T20" s="33">
        <v>3</v>
      </c>
      <c r="U20" s="17">
        <f t="shared" si="3"/>
        <v>4</v>
      </c>
      <c r="V20" s="17">
        <f t="shared" si="3"/>
        <v>5</v>
      </c>
      <c r="W20" s="17">
        <f t="shared" si="3"/>
        <v>4</v>
      </c>
      <c r="X20" s="17">
        <f t="shared" si="3"/>
        <v>4</v>
      </c>
      <c r="Y20" s="32">
        <f t="shared" si="3"/>
        <v>4</v>
      </c>
      <c r="Z20" s="24"/>
      <c r="AE20" s="24"/>
      <c r="AJ20" s="24">
        <v>8</v>
      </c>
      <c r="AK20" s="1">
        <v>36</v>
      </c>
      <c r="AL20" s="1">
        <v>23</v>
      </c>
      <c r="AO20" s="24"/>
      <c r="AT20" s="17">
        <f t="shared" si="4"/>
        <v>8</v>
      </c>
      <c r="AU20" s="17">
        <f t="shared" si="4"/>
        <v>36</v>
      </c>
      <c r="AV20" s="17">
        <f t="shared" si="4"/>
        <v>23</v>
      </c>
      <c r="AW20" s="17">
        <f t="shared" si="4"/>
        <v>0</v>
      </c>
      <c r="AX20" s="18">
        <f t="shared" si="4"/>
        <v>0</v>
      </c>
      <c r="AY20" s="1">
        <v>15</v>
      </c>
      <c r="AZ20" s="3">
        <v>103</v>
      </c>
      <c r="BA20" s="1">
        <v>8</v>
      </c>
      <c r="BB20" s="3">
        <v>15</v>
      </c>
      <c r="BC20" s="24"/>
      <c r="BF20" s="1">
        <v>8</v>
      </c>
      <c r="BG20" s="2">
        <v>13</v>
      </c>
      <c r="BH20" s="24"/>
      <c r="BM20" s="17">
        <f t="shared" si="5"/>
        <v>0</v>
      </c>
      <c r="BN20" s="17">
        <f t="shared" si="5"/>
        <v>0</v>
      </c>
      <c r="BO20" s="17">
        <f t="shared" si="5"/>
        <v>0</v>
      </c>
      <c r="BP20" s="17">
        <f t="shared" si="5"/>
        <v>8</v>
      </c>
      <c r="BQ20" s="19">
        <f t="shared" si="5"/>
        <v>13</v>
      </c>
      <c r="BR20" s="24"/>
      <c r="BV20" s="2">
        <v>3</v>
      </c>
      <c r="CB20" s="17">
        <f t="shared" si="6"/>
        <v>0</v>
      </c>
      <c r="CC20" s="17">
        <f t="shared" si="6"/>
        <v>0</v>
      </c>
      <c r="CD20" s="17">
        <f t="shared" si="6"/>
        <v>0</v>
      </c>
      <c r="CE20" s="17">
        <f t="shared" si="6"/>
        <v>0</v>
      </c>
      <c r="CF20" s="19">
        <f t="shared" si="6"/>
        <v>3</v>
      </c>
      <c r="CG20" s="17">
        <f t="shared" si="7"/>
        <v>8</v>
      </c>
      <c r="CH20" s="17">
        <f t="shared" si="7"/>
        <v>36</v>
      </c>
      <c r="CI20" s="17">
        <f t="shared" si="7"/>
        <v>23</v>
      </c>
      <c r="CJ20" s="17">
        <f t="shared" si="7"/>
        <v>8</v>
      </c>
      <c r="CK20" s="67">
        <f t="shared" si="7"/>
        <v>16</v>
      </c>
      <c r="CL20" s="80" t="s">
        <v>155</v>
      </c>
      <c r="CM20" s="71"/>
      <c r="CN20" s="59"/>
      <c r="CO20" s="59"/>
      <c r="CP20" s="59"/>
      <c r="CQ20" s="59"/>
      <c r="CR20" s="59"/>
      <c r="CS20" s="60"/>
    </row>
    <row r="21" spans="1:97" s="51" customFormat="1" ht="15" thickBot="1" x14ac:dyDescent="0.2">
      <c r="A21" s="90" t="s">
        <v>105</v>
      </c>
      <c r="B21" s="51" t="s">
        <v>6</v>
      </c>
      <c r="C21" s="51" t="s">
        <v>6</v>
      </c>
      <c r="D21" s="51">
        <v>25</v>
      </c>
      <c r="E21" s="51">
        <v>30</v>
      </c>
      <c r="F21" s="51">
        <v>30</v>
      </c>
      <c r="G21" s="52">
        <v>30</v>
      </c>
      <c r="H21" s="51" t="s">
        <v>6</v>
      </c>
      <c r="J21" s="51">
        <v>1</v>
      </c>
      <c r="K21" s="91">
        <v>4</v>
      </c>
      <c r="L21" s="51">
        <v>5</v>
      </c>
      <c r="M21" s="51">
        <v>6</v>
      </c>
      <c r="N21" s="51">
        <v>6</v>
      </c>
      <c r="O21" s="88"/>
      <c r="P21" s="87">
        <v>3</v>
      </c>
      <c r="Q21" s="51">
        <v>2</v>
      </c>
      <c r="R21" s="51">
        <v>3</v>
      </c>
      <c r="S21" s="51">
        <v>3</v>
      </c>
      <c r="T21" s="88"/>
      <c r="U21" s="17">
        <f t="shared" si="3"/>
        <v>7</v>
      </c>
      <c r="V21" s="17">
        <f t="shared" si="3"/>
        <v>7</v>
      </c>
      <c r="W21" s="17">
        <f t="shared" si="3"/>
        <v>9</v>
      </c>
      <c r="X21" s="17">
        <f t="shared" si="3"/>
        <v>9</v>
      </c>
      <c r="Y21" s="32">
        <f t="shared" si="3"/>
        <v>0</v>
      </c>
      <c r="Z21" s="91"/>
      <c r="AD21" s="52"/>
      <c r="AE21" s="91"/>
      <c r="AI21" s="52"/>
      <c r="AJ21" s="91">
        <v>49</v>
      </c>
      <c r="AK21" s="51">
        <v>59</v>
      </c>
      <c r="AL21" s="51">
        <v>62</v>
      </c>
      <c r="AM21" s="51">
        <v>60</v>
      </c>
      <c r="AN21" s="92">
        <v>60</v>
      </c>
      <c r="AO21" s="91"/>
      <c r="AS21" s="52"/>
      <c r="AT21" s="17">
        <f t="shared" si="4"/>
        <v>49</v>
      </c>
      <c r="AU21" s="17">
        <f t="shared" si="4"/>
        <v>59</v>
      </c>
      <c r="AV21" s="17">
        <f t="shared" si="4"/>
        <v>62</v>
      </c>
      <c r="AW21" s="17">
        <f t="shared" si="4"/>
        <v>60</v>
      </c>
      <c r="AX21" s="18">
        <f t="shared" si="4"/>
        <v>60</v>
      </c>
      <c r="AY21" s="51">
        <v>20</v>
      </c>
      <c r="AZ21" s="92">
        <v>20</v>
      </c>
      <c r="BB21" s="52"/>
      <c r="BC21" s="91">
        <v>36</v>
      </c>
      <c r="BD21" s="51">
        <v>32</v>
      </c>
      <c r="BE21" s="51">
        <v>49</v>
      </c>
      <c r="BF21" s="51">
        <v>19</v>
      </c>
      <c r="BG21" s="93">
        <v>19</v>
      </c>
      <c r="BH21" s="91"/>
      <c r="BL21" s="53"/>
      <c r="BM21" s="17">
        <f t="shared" si="5"/>
        <v>36</v>
      </c>
      <c r="BN21" s="17">
        <f t="shared" si="5"/>
        <v>32</v>
      </c>
      <c r="BO21" s="17">
        <f t="shared" si="5"/>
        <v>49</v>
      </c>
      <c r="BP21" s="17">
        <f t="shared" si="5"/>
        <v>19</v>
      </c>
      <c r="BQ21" s="19">
        <f t="shared" si="5"/>
        <v>19</v>
      </c>
      <c r="BR21" s="91">
        <v>2</v>
      </c>
      <c r="BS21" s="51">
        <v>2</v>
      </c>
      <c r="BT21" s="51">
        <v>3</v>
      </c>
      <c r="BU21" s="51">
        <v>3</v>
      </c>
      <c r="BV21" s="93">
        <v>3</v>
      </c>
      <c r="BY21" s="51">
        <v>1</v>
      </c>
      <c r="BZ21" s="51">
        <v>1</v>
      </c>
      <c r="CA21" s="93">
        <v>1</v>
      </c>
      <c r="CB21" s="17">
        <f t="shared" si="6"/>
        <v>2</v>
      </c>
      <c r="CC21" s="17">
        <f t="shared" si="6"/>
        <v>2</v>
      </c>
      <c r="CD21" s="17">
        <f t="shared" si="6"/>
        <v>4</v>
      </c>
      <c r="CE21" s="17">
        <f t="shared" si="6"/>
        <v>4</v>
      </c>
      <c r="CF21" s="19">
        <f t="shared" si="6"/>
        <v>4</v>
      </c>
      <c r="CG21" s="17">
        <f t="shared" si="7"/>
        <v>87</v>
      </c>
      <c r="CH21" s="17">
        <f t="shared" si="7"/>
        <v>93</v>
      </c>
      <c r="CI21" s="17">
        <f t="shared" si="7"/>
        <v>115</v>
      </c>
      <c r="CJ21" s="17">
        <f t="shared" si="7"/>
        <v>83</v>
      </c>
      <c r="CK21" s="67">
        <f t="shared" si="7"/>
        <v>83</v>
      </c>
      <c r="CL21" s="89"/>
    </row>
    <row r="22" spans="1:97" s="95" customFormat="1" ht="14" x14ac:dyDescent="0.15">
      <c r="A22" s="94" t="s">
        <v>188</v>
      </c>
      <c r="D22" s="95">
        <f>COUNT(D4:D21)</f>
        <v>18</v>
      </c>
      <c r="E22" s="95">
        <f>COUNT(E4:E21)</f>
        <v>14</v>
      </c>
      <c r="F22" s="95">
        <f>COUNT(F4:F21)</f>
        <v>15</v>
      </c>
      <c r="G22" s="96">
        <f>COUNT(G4:G21)</f>
        <v>14</v>
      </c>
      <c r="K22" s="97"/>
      <c r="O22" s="143"/>
      <c r="P22" s="97"/>
      <c r="S22" s="98"/>
      <c r="T22" s="143"/>
      <c r="U22" s="100"/>
      <c r="V22" s="101"/>
      <c r="W22" s="101"/>
      <c r="X22" s="102"/>
      <c r="Y22" s="103"/>
      <c r="Z22" s="104"/>
      <c r="AD22" s="96"/>
      <c r="AE22" s="97"/>
      <c r="AI22" s="96"/>
      <c r="AJ22" s="97"/>
      <c r="AN22" s="96"/>
      <c r="AO22" s="97"/>
      <c r="AR22" s="98"/>
      <c r="AS22" s="96"/>
      <c r="AT22" s="100"/>
      <c r="AU22" s="101"/>
      <c r="AV22" s="102"/>
      <c r="AW22" s="102"/>
      <c r="AX22" s="105"/>
      <c r="AZ22" s="96"/>
      <c r="BB22" s="96"/>
      <c r="BC22" s="97"/>
      <c r="BG22" s="106"/>
      <c r="BH22" s="97"/>
      <c r="BK22" s="98"/>
      <c r="BL22" s="106"/>
      <c r="BM22" s="100"/>
      <c r="BN22" s="101"/>
      <c r="BO22" s="102"/>
      <c r="BP22" s="102"/>
      <c r="BQ22" s="107"/>
      <c r="BR22" s="108"/>
      <c r="BV22" s="106"/>
      <c r="BZ22" s="98"/>
      <c r="CA22" s="106"/>
      <c r="CB22" s="100"/>
      <c r="CC22" s="101"/>
      <c r="CD22" s="102"/>
      <c r="CE22" s="101"/>
      <c r="CF22" s="107"/>
      <c r="CG22" s="101"/>
      <c r="CH22" s="101"/>
      <c r="CI22" s="102"/>
      <c r="CJ22" s="102"/>
      <c r="CK22" s="109">
        <f>COUNT(CK4:CK21)</f>
        <v>18</v>
      </c>
      <c r="CL22" s="110"/>
    </row>
    <row r="23" spans="1:97" x14ac:dyDescent="0.15">
      <c r="G23" s="1"/>
      <c r="AD23" s="1"/>
      <c r="AI23" s="1"/>
      <c r="AN23" s="1"/>
      <c r="AS23" s="1"/>
      <c r="AZ23" s="1"/>
      <c r="BB23" s="1"/>
      <c r="BG23" s="1"/>
      <c r="BL23" s="1"/>
      <c r="BQ23" s="17"/>
      <c r="BV23" s="1"/>
      <c r="CA23" s="1"/>
      <c r="CF23" s="17"/>
    </row>
    <row r="24" spans="1:97" x14ac:dyDescent="0.15">
      <c r="G24" s="1"/>
      <c r="AD24" s="1"/>
      <c r="AI24" s="1"/>
      <c r="AN24" s="1"/>
      <c r="AS24" s="1"/>
      <c r="AZ24" s="1"/>
      <c r="BB24" s="1"/>
      <c r="BG24" s="1"/>
      <c r="BL24" s="1"/>
      <c r="BQ24" s="17"/>
      <c r="BV24" s="1"/>
      <c r="CA24" s="1"/>
      <c r="CF24" s="17"/>
    </row>
    <row r="25" spans="1:97" ht="14" x14ac:dyDescent="0.15">
      <c r="A25" s="25" t="s">
        <v>183</v>
      </c>
      <c r="G25" s="1"/>
      <c r="AD25" s="1"/>
      <c r="AI25" s="1"/>
      <c r="AN25" s="1"/>
      <c r="AS25" s="1"/>
      <c r="AZ25" s="1"/>
      <c r="BB25" s="1"/>
      <c r="BG25" s="1"/>
      <c r="BL25" s="1"/>
      <c r="BQ25" s="17"/>
      <c r="BV25" s="1"/>
      <c r="CA25" s="1"/>
      <c r="CF25" s="17"/>
    </row>
    <row r="26" spans="1:97" ht="14" x14ac:dyDescent="0.15">
      <c r="A26" s="81" t="s">
        <v>185</v>
      </c>
      <c r="G26" s="1"/>
      <c r="AD26" s="1"/>
      <c r="AI26" s="1"/>
      <c r="AN26" s="1"/>
      <c r="AS26" s="1"/>
      <c r="AZ26" s="1"/>
      <c r="BB26" s="1"/>
      <c r="BG26" s="1"/>
      <c r="BL26" s="1"/>
      <c r="BQ26" s="17"/>
      <c r="BV26" s="1"/>
      <c r="CA26" s="1"/>
      <c r="CF26" s="17"/>
    </row>
    <row r="27" spans="1:97" ht="14" x14ac:dyDescent="0.15">
      <c r="A27" s="83" t="s">
        <v>184</v>
      </c>
      <c r="G27" s="1"/>
      <c r="AD27" s="1"/>
      <c r="AI27" s="1"/>
      <c r="AN27" s="1"/>
      <c r="AS27" s="1"/>
      <c r="AZ27" s="1"/>
      <c r="BB27" s="1"/>
      <c r="BG27" s="1"/>
      <c r="BL27" s="1"/>
      <c r="BQ27" s="17"/>
      <c r="BV27" s="1"/>
      <c r="CA27" s="1"/>
      <c r="CF27" s="17"/>
    </row>
    <row r="28" spans="1:97" x14ac:dyDescent="0.15">
      <c r="G28" s="1"/>
      <c r="AD28" s="1"/>
      <c r="AI28" s="1"/>
      <c r="AN28" s="1"/>
      <c r="AS28" s="1"/>
      <c r="AZ28" s="1"/>
      <c r="BB28" s="1"/>
      <c r="BG28" s="1"/>
      <c r="BL28" s="1"/>
      <c r="BQ28" s="17"/>
      <c r="BV28" s="1"/>
      <c r="CA28" s="1"/>
      <c r="CF28" s="17"/>
    </row>
    <row r="29" spans="1:97" x14ac:dyDescent="0.15">
      <c r="G29" s="1"/>
      <c r="AD29" s="1"/>
      <c r="AI29" s="1"/>
      <c r="AN29" s="1"/>
      <c r="AS29" s="1"/>
      <c r="AZ29" s="1"/>
      <c r="BB29" s="1"/>
      <c r="BG29" s="1"/>
      <c r="BL29" s="1"/>
      <c r="BQ29" s="17"/>
      <c r="BV29" s="1"/>
      <c r="CA29" s="1"/>
      <c r="CF29" s="17"/>
    </row>
    <row r="30" spans="1:97" x14ac:dyDescent="0.15">
      <c r="G30" s="1"/>
      <c r="AD30" s="1"/>
      <c r="AI30" s="1"/>
      <c r="AN30" s="1"/>
      <c r="AS30" s="1"/>
      <c r="AZ30" s="1"/>
      <c r="BB30" s="1"/>
      <c r="BG30" s="1"/>
      <c r="BL30" s="1"/>
      <c r="BQ30" s="17"/>
      <c r="BV30" s="1"/>
      <c r="CA30" s="1"/>
      <c r="CF30" s="17"/>
    </row>
    <row r="31" spans="1:97" x14ac:dyDescent="0.15">
      <c r="G31" s="1"/>
      <c r="AD31" s="1"/>
      <c r="AI31" s="1"/>
      <c r="AN31" s="1"/>
      <c r="AS31" s="1"/>
      <c r="AZ31" s="1"/>
      <c r="BB31" s="1"/>
      <c r="BG31" s="1"/>
      <c r="BL31" s="1"/>
      <c r="BQ31" s="17"/>
      <c r="BV31" s="1"/>
      <c r="CA31" s="1"/>
      <c r="CF31" s="17"/>
    </row>
    <row r="32" spans="1:97" x14ac:dyDescent="0.15">
      <c r="G32" s="1"/>
      <c r="AD32" s="1"/>
      <c r="AI32" s="1"/>
      <c r="AN32" s="1"/>
      <c r="AS32" s="1"/>
      <c r="AZ32" s="1"/>
      <c r="BB32" s="1"/>
      <c r="BG32" s="1"/>
      <c r="BL32" s="1"/>
      <c r="BQ32" s="17"/>
      <c r="BV32" s="1"/>
      <c r="CA32" s="1"/>
      <c r="CF32" s="17"/>
    </row>
    <row r="33" spans="1:237" x14ac:dyDescent="0.15">
      <c r="G33" s="1"/>
      <c r="AD33" s="1"/>
      <c r="AI33" s="1"/>
      <c r="AN33" s="1"/>
      <c r="AS33" s="1"/>
      <c r="AZ33" s="1"/>
      <c r="BB33" s="1"/>
      <c r="BG33" s="1"/>
      <c r="BL33" s="1"/>
      <c r="BQ33" s="17"/>
      <c r="BV33" s="1"/>
      <c r="CA33" s="1"/>
      <c r="CF33" s="17"/>
    </row>
    <row r="34" spans="1:237" x14ac:dyDescent="0.15">
      <c r="G34" s="1"/>
      <c r="AD34" s="1"/>
      <c r="AI34" s="1"/>
      <c r="AN34" s="1"/>
      <c r="AS34" s="1"/>
      <c r="AZ34" s="1"/>
      <c r="BB34" s="1"/>
      <c r="BG34" s="1"/>
      <c r="BL34" s="1"/>
      <c r="BQ34" s="17"/>
      <c r="BV34" s="1"/>
      <c r="CA34" s="1"/>
      <c r="CF34" s="17"/>
    </row>
    <row r="35" spans="1:237" x14ac:dyDescent="0.15">
      <c r="G35" s="1"/>
      <c r="AD35" s="1"/>
      <c r="AI35" s="1"/>
      <c r="AN35" s="1"/>
      <c r="AS35" s="1"/>
      <c r="AZ35" s="1"/>
      <c r="BB35" s="1"/>
      <c r="BG35" s="1"/>
      <c r="BL35" s="1"/>
      <c r="BQ35" s="17"/>
      <c r="BV35" s="1"/>
      <c r="CA35" s="1"/>
      <c r="CF35" s="17"/>
    </row>
    <row r="36" spans="1:237" x14ac:dyDescent="0.15">
      <c r="G36" s="1"/>
      <c r="AD36" s="1"/>
      <c r="AI36" s="1"/>
      <c r="AN36" s="1"/>
      <c r="AS36" s="1"/>
      <c r="AZ36" s="1"/>
      <c r="BB36" s="1"/>
      <c r="BG36" s="1"/>
      <c r="BL36" s="1"/>
      <c r="BQ36" s="17"/>
      <c r="BV36" s="1"/>
      <c r="CA36" s="1"/>
      <c r="CF36" s="17"/>
    </row>
    <row r="37" spans="1:237" s="17" customFormat="1" x14ac:dyDescent="0.15">
      <c r="A37" s="1"/>
      <c r="B37" s="1"/>
      <c r="C37" s="1"/>
      <c r="D37" s="1"/>
      <c r="E37" s="1"/>
      <c r="F37" s="1"/>
      <c r="G37" s="1"/>
      <c r="H37" s="1"/>
      <c r="I37" s="1"/>
      <c r="J37" s="1"/>
      <c r="K37" s="1"/>
      <c r="L37" s="1"/>
      <c r="M37" s="1"/>
      <c r="N37" s="1"/>
      <c r="O37" s="142"/>
      <c r="P37" s="1"/>
      <c r="Q37" s="1"/>
      <c r="R37" s="1"/>
      <c r="S37" s="1"/>
      <c r="T37" s="142"/>
      <c r="Y37" s="144"/>
      <c r="AA37" s="1"/>
      <c r="AB37" s="1"/>
      <c r="AC37" s="1"/>
      <c r="AD37" s="1"/>
      <c r="AE37" s="1"/>
      <c r="AF37" s="1"/>
      <c r="AG37" s="1"/>
      <c r="AH37" s="1"/>
      <c r="AI37" s="1"/>
      <c r="AJ37" s="1"/>
      <c r="AK37" s="1"/>
      <c r="AL37" s="1"/>
      <c r="AM37" s="1"/>
      <c r="AN37" s="1"/>
      <c r="AO37" s="1"/>
      <c r="AP37" s="1"/>
      <c r="AQ37" s="1"/>
      <c r="AR37" s="1"/>
      <c r="AS37" s="1"/>
      <c r="AX37" s="144"/>
      <c r="AY37" s="1"/>
      <c r="AZ37" s="1"/>
      <c r="BA37" s="1"/>
      <c r="BB37" s="1"/>
      <c r="BC37" s="1"/>
      <c r="BD37" s="1"/>
      <c r="BE37" s="1"/>
      <c r="BF37" s="1"/>
      <c r="BG37" s="1"/>
      <c r="BH37" s="1"/>
      <c r="BI37" s="1"/>
      <c r="BJ37" s="1"/>
      <c r="BK37" s="1"/>
      <c r="BL37" s="1"/>
      <c r="BS37" s="1"/>
      <c r="BT37" s="1"/>
      <c r="BU37" s="1"/>
      <c r="BV37" s="1"/>
      <c r="BW37" s="1"/>
      <c r="BX37" s="1"/>
      <c r="BY37" s="1"/>
      <c r="BZ37" s="1"/>
      <c r="CA37" s="1"/>
      <c r="CK37" s="151"/>
      <c r="CL37" s="77"/>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row>
    <row r="38" spans="1:237" s="17" customFormat="1" x14ac:dyDescent="0.15">
      <c r="A38" s="1"/>
      <c r="B38" s="1"/>
      <c r="C38" s="1"/>
      <c r="D38" s="1"/>
      <c r="E38" s="1"/>
      <c r="F38" s="1"/>
      <c r="G38" s="1"/>
      <c r="H38" s="1"/>
      <c r="I38" s="1"/>
      <c r="J38" s="1"/>
      <c r="K38" s="1"/>
      <c r="L38" s="1"/>
      <c r="M38" s="1"/>
      <c r="N38" s="1"/>
      <c r="O38" s="142"/>
      <c r="P38" s="1"/>
      <c r="Q38" s="1"/>
      <c r="R38" s="1"/>
      <c r="S38" s="1"/>
      <c r="T38" s="142"/>
      <c r="Y38" s="144"/>
      <c r="AA38" s="1"/>
      <c r="AB38" s="1"/>
      <c r="AC38" s="1"/>
      <c r="AD38" s="1"/>
      <c r="AE38" s="1"/>
      <c r="AF38" s="1"/>
      <c r="AG38" s="1"/>
      <c r="AH38" s="1"/>
      <c r="AI38" s="1"/>
      <c r="AJ38" s="1"/>
      <c r="AK38" s="1"/>
      <c r="AL38" s="1"/>
      <c r="AM38" s="1"/>
      <c r="AN38" s="1"/>
      <c r="AO38" s="1"/>
      <c r="AP38" s="1"/>
      <c r="AQ38" s="1"/>
      <c r="AR38" s="1"/>
      <c r="AS38" s="1"/>
      <c r="AX38" s="144"/>
      <c r="AY38" s="1"/>
      <c r="AZ38" s="1"/>
      <c r="BA38" s="1"/>
      <c r="BB38" s="1"/>
      <c r="BC38" s="1"/>
      <c r="BD38" s="1"/>
      <c r="BE38" s="1"/>
      <c r="BF38" s="1"/>
      <c r="BG38" s="1"/>
      <c r="BH38" s="1"/>
      <c r="BI38" s="1"/>
      <c r="BJ38" s="1"/>
      <c r="BK38" s="1"/>
      <c r="BL38" s="1"/>
      <c r="BS38" s="1"/>
      <c r="BT38" s="1"/>
      <c r="BU38" s="1"/>
      <c r="BV38" s="1"/>
      <c r="BW38" s="1"/>
      <c r="BX38" s="1"/>
      <c r="BY38" s="1"/>
      <c r="BZ38" s="1"/>
      <c r="CA38" s="1"/>
      <c r="CK38" s="151"/>
      <c r="CL38" s="77"/>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row>
    <row r="39" spans="1:237" s="17" customFormat="1" x14ac:dyDescent="0.15">
      <c r="A39" s="1"/>
      <c r="B39" s="1"/>
      <c r="C39" s="1"/>
      <c r="D39" s="1"/>
      <c r="E39" s="1"/>
      <c r="F39" s="1"/>
      <c r="G39" s="1"/>
      <c r="H39" s="1"/>
      <c r="I39" s="1"/>
      <c r="J39" s="1"/>
      <c r="K39" s="1"/>
      <c r="L39" s="1"/>
      <c r="M39" s="1"/>
      <c r="N39" s="1"/>
      <c r="O39" s="142"/>
      <c r="P39" s="1"/>
      <c r="Q39" s="1"/>
      <c r="R39" s="1"/>
      <c r="S39" s="1"/>
      <c r="T39" s="142"/>
      <c r="Y39" s="144"/>
      <c r="AA39" s="1"/>
      <c r="AB39" s="1"/>
      <c r="AC39" s="1"/>
      <c r="AD39" s="1"/>
      <c r="AE39" s="1"/>
      <c r="AF39" s="1"/>
      <c r="AG39" s="1"/>
      <c r="AH39" s="1"/>
      <c r="AI39" s="1"/>
      <c r="AJ39" s="1"/>
      <c r="AK39" s="1"/>
      <c r="AL39" s="1"/>
      <c r="AM39" s="1"/>
      <c r="AN39" s="1"/>
      <c r="AO39" s="1"/>
      <c r="AP39" s="1"/>
      <c r="AQ39" s="1"/>
      <c r="AR39" s="1"/>
      <c r="AS39" s="1"/>
      <c r="AX39" s="144"/>
      <c r="AY39" s="1"/>
      <c r="AZ39" s="1"/>
      <c r="BA39" s="1"/>
      <c r="BB39" s="1"/>
      <c r="BC39" s="1"/>
      <c r="BD39" s="1"/>
      <c r="BE39" s="1"/>
      <c r="BF39" s="1"/>
      <c r="BG39" s="1"/>
      <c r="BH39" s="1"/>
      <c r="BI39" s="1"/>
      <c r="BJ39" s="1"/>
      <c r="BK39" s="1"/>
      <c r="BL39" s="1"/>
      <c r="BS39" s="1"/>
      <c r="BT39" s="1"/>
      <c r="BU39" s="1"/>
      <c r="BV39" s="1"/>
      <c r="BW39" s="1"/>
      <c r="BX39" s="1"/>
      <c r="BY39" s="1"/>
      <c r="BZ39" s="1"/>
      <c r="CA39" s="1"/>
      <c r="CK39" s="151"/>
      <c r="CL39" s="77"/>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row>
    <row r="40" spans="1:237" s="17" customFormat="1" x14ac:dyDescent="0.15">
      <c r="A40" s="1"/>
      <c r="B40" s="1"/>
      <c r="C40" s="1"/>
      <c r="D40" s="1"/>
      <c r="E40" s="1"/>
      <c r="F40" s="1"/>
      <c r="G40" s="1"/>
      <c r="H40" s="1"/>
      <c r="I40" s="1"/>
      <c r="J40" s="1"/>
      <c r="K40" s="1"/>
      <c r="L40" s="1"/>
      <c r="M40" s="1"/>
      <c r="N40" s="1"/>
      <c r="O40" s="142"/>
      <c r="P40" s="1"/>
      <c r="Q40" s="1"/>
      <c r="R40" s="1"/>
      <c r="S40" s="1"/>
      <c r="T40" s="142"/>
      <c r="Y40" s="144"/>
      <c r="AA40" s="1"/>
      <c r="AB40" s="1"/>
      <c r="AC40" s="1"/>
      <c r="AD40" s="1"/>
      <c r="AE40" s="1"/>
      <c r="AF40" s="1"/>
      <c r="AG40" s="1"/>
      <c r="AH40" s="1"/>
      <c r="AI40" s="1"/>
      <c r="AJ40" s="1"/>
      <c r="AK40" s="1"/>
      <c r="AL40" s="1"/>
      <c r="AM40" s="1"/>
      <c r="AN40" s="1"/>
      <c r="AO40" s="1"/>
      <c r="AP40" s="1"/>
      <c r="AQ40" s="1"/>
      <c r="AR40" s="1"/>
      <c r="AS40" s="1"/>
      <c r="AX40" s="144"/>
      <c r="AY40" s="1"/>
      <c r="AZ40" s="1"/>
      <c r="BA40" s="1"/>
      <c r="BB40" s="1"/>
      <c r="BC40" s="1"/>
      <c r="BD40" s="1"/>
      <c r="BE40" s="1"/>
      <c r="BF40" s="1"/>
      <c r="BG40" s="1"/>
      <c r="BH40" s="1"/>
      <c r="BI40" s="1"/>
      <c r="BJ40" s="1"/>
      <c r="BK40" s="1"/>
      <c r="BL40" s="1"/>
      <c r="BS40" s="1"/>
      <c r="BT40" s="1"/>
      <c r="BU40" s="1"/>
      <c r="BV40" s="1"/>
      <c r="BW40" s="1"/>
      <c r="BX40" s="1"/>
      <c r="BY40" s="1"/>
      <c r="BZ40" s="1"/>
      <c r="CA40" s="1"/>
      <c r="CK40" s="151"/>
      <c r="CL40" s="77"/>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row>
    <row r="41" spans="1:237" s="17" customFormat="1" x14ac:dyDescent="0.15">
      <c r="A41" s="1"/>
      <c r="B41" s="1"/>
      <c r="C41" s="1"/>
      <c r="D41" s="1"/>
      <c r="E41" s="1"/>
      <c r="F41" s="1"/>
      <c r="G41" s="1"/>
      <c r="H41" s="1"/>
      <c r="I41" s="1"/>
      <c r="J41" s="1"/>
      <c r="K41" s="1"/>
      <c r="L41" s="1"/>
      <c r="M41" s="1"/>
      <c r="N41" s="1"/>
      <c r="O41" s="142"/>
      <c r="P41" s="1"/>
      <c r="Q41" s="1"/>
      <c r="R41" s="1"/>
      <c r="S41" s="1"/>
      <c r="T41" s="142"/>
      <c r="Y41" s="144"/>
      <c r="AA41" s="1"/>
      <c r="AB41" s="1"/>
      <c r="AC41" s="1"/>
      <c r="AD41" s="1"/>
      <c r="AE41" s="1"/>
      <c r="AF41" s="1"/>
      <c r="AG41" s="1"/>
      <c r="AH41" s="1"/>
      <c r="AI41" s="1"/>
      <c r="AJ41" s="1"/>
      <c r="AK41" s="1"/>
      <c r="AL41" s="1"/>
      <c r="AM41" s="1"/>
      <c r="AN41" s="1"/>
      <c r="AO41" s="1"/>
      <c r="AP41" s="1"/>
      <c r="AQ41" s="1"/>
      <c r="AR41" s="1"/>
      <c r="AS41" s="1"/>
      <c r="AX41" s="144"/>
      <c r="AY41" s="1"/>
      <c r="AZ41" s="1"/>
      <c r="BA41" s="1"/>
      <c r="BB41" s="1"/>
      <c r="BC41" s="1"/>
      <c r="BD41" s="1"/>
      <c r="BE41" s="1"/>
      <c r="BF41" s="1"/>
      <c r="BG41" s="1"/>
      <c r="BH41" s="1"/>
      <c r="BI41" s="1"/>
      <c r="BJ41" s="1"/>
      <c r="BK41" s="1"/>
      <c r="BL41" s="1"/>
      <c r="BS41" s="1"/>
      <c r="BT41" s="1"/>
      <c r="BU41" s="1"/>
      <c r="BV41" s="1"/>
      <c r="BW41" s="1"/>
      <c r="BX41" s="1"/>
      <c r="BY41" s="1"/>
      <c r="BZ41" s="1"/>
      <c r="CA41" s="1"/>
      <c r="CK41" s="151"/>
      <c r="CL41" s="77"/>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row>
    <row r="42" spans="1:237" s="17" customFormat="1" x14ac:dyDescent="0.15">
      <c r="A42" s="1"/>
      <c r="B42" s="1"/>
      <c r="C42" s="1"/>
      <c r="D42" s="1"/>
      <c r="E42" s="1"/>
      <c r="F42" s="1"/>
      <c r="G42" s="1"/>
      <c r="H42" s="1"/>
      <c r="I42" s="1"/>
      <c r="J42" s="1"/>
      <c r="K42" s="1"/>
      <c r="L42" s="1"/>
      <c r="M42" s="1"/>
      <c r="N42" s="1"/>
      <c r="O42" s="142"/>
      <c r="P42" s="1"/>
      <c r="Q42" s="1"/>
      <c r="R42" s="1"/>
      <c r="S42" s="1"/>
      <c r="T42" s="142"/>
      <c r="Y42" s="144"/>
      <c r="AA42" s="1"/>
      <c r="AB42" s="1"/>
      <c r="AC42" s="1"/>
      <c r="AD42" s="1"/>
      <c r="AE42" s="1"/>
      <c r="AF42" s="1"/>
      <c r="AG42" s="1"/>
      <c r="AH42" s="1"/>
      <c r="AI42" s="1"/>
      <c r="AJ42" s="1"/>
      <c r="AK42" s="1"/>
      <c r="AL42" s="1"/>
      <c r="AM42" s="1"/>
      <c r="AN42" s="1"/>
      <c r="AO42" s="1"/>
      <c r="AP42" s="1"/>
      <c r="AQ42" s="1"/>
      <c r="AR42" s="1"/>
      <c r="AS42" s="1"/>
      <c r="AX42" s="144"/>
      <c r="AY42" s="1"/>
      <c r="AZ42" s="1"/>
      <c r="BA42" s="1"/>
      <c r="BB42" s="1"/>
      <c r="BC42" s="1"/>
      <c r="BD42" s="1"/>
      <c r="BE42" s="1"/>
      <c r="BF42" s="1"/>
      <c r="BG42" s="1"/>
      <c r="BH42" s="1"/>
      <c r="BI42" s="1"/>
      <c r="BJ42" s="1"/>
      <c r="BK42" s="1"/>
      <c r="BL42" s="1"/>
      <c r="BS42" s="1"/>
      <c r="BT42" s="1"/>
      <c r="BU42" s="1"/>
      <c r="BV42" s="1"/>
      <c r="BW42" s="1"/>
      <c r="BX42" s="1"/>
      <c r="BY42" s="1"/>
      <c r="BZ42" s="1"/>
      <c r="CA42" s="1"/>
      <c r="CK42" s="151"/>
      <c r="CL42" s="77"/>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row>
    <row r="43" spans="1:237" s="17" customFormat="1" x14ac:dyDescent="0.15">
      <c r="A43" s="1"/>
      <c r="B43" s="1"/>
      <c r="C43" s="1"/>
      <c r="D43" s="1"/>
      <c r="E43" s="1"/>
      <c r="F43" s="1"/>
      <c r="G43" s="1"/>
      <c r="H43" s="1"/>
      <c r="I43" s="1"/>
      <c r="J43" s="1"/>
      <c r="K43" s="1"/>
      <c r="L43" s="1"/>
      <c r="M43" s="1"/>
      <c r="N43" s="1"/>
      <c r="O43" s="142"/>
      <c r="P43" s="1"/>
      <c r="Q43" s="1"/>
      <c r="R43" s="1"/>
      <c r="S43" s="1"/>
      <c r="T43" s="142"/>
      <c r="Y43" s="144"/>
      <c r="AA43" s="1"/>
      <c r="AB43" s="1"/>
      <c r="AC43" s="1"/>
      <c r="AD43" s="1"/>
      <c r="AE43" s="1"/>
      <c r="AF43" s="1"/>
      <c r="AG43" s="1"/>
      <c r="AH43" s="1"/>
      <c r="AI43" s="1"/>
      <c r="AJ43" s="1"/>
      <c r="AK43" s="1"/>
      <c r="AL43" s="1"/>
      <c r="AM43" s="1"/>
      <c r="AN43" s="1"/>
      <c r="AO43" s="1"/>
      <c r="AP43" s="1"/>
      <c r="AQ43" s="1"/>
      <c r="AR43" s="1"/>
      <c r="AS43" s="1"/>
      <c r="AX43" s="144"/>
      <c r="AY43" s="1"/>
      <c r="AZ43" s="1"/>
      <c r="BA43" s="1"/>
      <c r="BB43" s="1"/>
      <c r="BC43" s="1"/>
      <c r="BD43" s="1"/>
      <c r="BE43" s="1"/>
      <c r="BF43" s="1"/>
      <c r="BG43" s="1"/>
      <c r="BH43" s="1"/>
      <c r="BI43" s="1"/>
      <c r="BJ43" s="1"/>
      <c r="BK43" s="1"/>
      <c r="BL43" s="1"/>
      <c r="BS43" s="1"/>
      <c r="BT43" s="1"/>
      <c r="BU43" s="1"/>
      <c r="BV43" s="1"/>
      <c r="BW43" s="1"/>
      <c r="BX43" s="1"/>
      <c r="BY43" s="1"/>
      <c r="BZ43" s="1"/>
      <c r="CA43" s="1"/>
      <c r="CK43" s="151"/>
      <c r="CL43" s="77"/>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row>
    <row r="44" spans="1:237" s="17" customFormat="1" x14ac:dyDescent="0.15">
      <c r="A44" s="1"/>
      <c r="B44" s="1"/>
      <c r="C44" s="1"/>
      <c r="D44" s="1"/>
      <c r="E44" s="1"/>
      <c r="F44" s="1"/>
      <c r="G44" s="1"/>
      <c r="H44" s="1"/>
      <c r="I44" s="1"/>
      <c r="J44" s="1"/>
      <c r="K44" s="1"/>
      <c r="L44" s="1"/>
      <c r="M44" s="1"/>
      <c r="N44" s="1"/>
      <c r="O44" s="142"/>
      <c r="P44" s="1"/>
      <c r="Q44" s="1"/>
      <c r="R44" s="1"/>
      <c r="S44" s="1"/>
      <c r="T44" s="142"/>
      <c r="Y44" s="144"/>
      <c r="AA44" s="1"/>
      <c r="AB44" s="1"/>
      <c r="AC44" s="1"/>
      <c r="AD44" s="1"/>
      <c r="AE44" s="1"/>
      <c r="AF44" s="1"/>
      <c r="AG44" s="1"/>
      <c r="AH44" s="1"/>
      <c r="AI44" s="1"/>
      <c r="AJ44" s="1"/>
      <c r="AK44" s="1"/>
      <c r="AL44" s="1"/>
      <c r="AM44" s="1"/>
      <c r="AN44" s="1"/>
      <c r="AO44" s="1"/>
      <c r="AP44" s="1"/>
      <c r="AQ44" s="1"/>
      <c r="AR44" s="1"/>
      <c r="AS44" s="1"/>
      <c r="AX44" s="144"/>
      <c r="AY44" s="1"/>
      <c r="AZ44" s="1"/>
      <c r="BA44" s="1"/>
      <c r="BB44" s="1"/>
      <c r="BC44" s="1"/>
      <c r="BD44" s="1"/>
      <c r="BE44" s="1"/>
      <c r="BF44" s="1"/>
      <c r="BG44" s="1"/>
      <c r="BH44" s="1"/>
      <c r="BI44" s="1"/>
      <c r="BJ44" s="1"/>
      <c r="BK44" s="1"/>
      <c r="BL44" s="1"/>
      <c r="BS44" s="1"/>
      <c r="BT44" s="1"/>
      <c r="BU44" s="1"/>
      <c r="BV44" s="1"/>
      <c r="BW44" s="1"/>
      <c r="BX44" s="1"/>
      <c r="BY44" s="1"/>
      <c r="BZ44" s="1"/>
      <c r="CA44" s="1"/>
      <c r="CK44" s="151"/>
      <c r="CL44" s="77"/>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row>
    <row r="45" spans="1:237" s="17" customFormat="1" x14ac:dyDescent="0.15">
      <c r="A45" s="1"/>
      <c r="B45" s="1"/>
      <c r="C45" s="1"/>
      <c r="D45" s="1"/>
      <c r="E45" s="1"/>
      <c r="F45" s="1"/>
      <c r="G45" s="1"/>
      <c r="H45" s="1"/>
      <c r="I45" s="1"/>
      <c r="J45" s="1"/>
      <c r="K45" s="1"/>
      <c r="L45" s="1"/>
      <c r="M45" s="1"/>
      <c r="N45" s="1"/>
      <c r="O45" s="142"/>
      <c r="P45" s="1"/>
      <c r="Q45" s="1"/>
      <c r="R45" s="1"/>
      <c r="S45" s="1"/>
      <c r="T45" s="142"/>
      <c r="Y45" s="144"/>
      <c r="AA45" s="1"/>
      <c r="AB45" s="1"/>
      <c r="AC45" s="1"/>
      <c r="AD45" s="1"/>
      <c r="AE45" s="1"/>
      <c r="AF45" s="1"/>
      <c r="AG45" s="1"/>
      <c r="AH45" s="1"/>
      <c r="AI45" s="1"/>
      <c r="AJ45" s="1"/>
      <c r="AK45" s="1"/>
      <c r="AL45" s="1"/>
      <c r="AM45" s="1"/>
      <c r="AN45" s="1"/>
      <c r="AO45" s="1"/>
      <c r="AP45" s="1"/>
      <c r="AQ45" s="1"/>
      <c r="AR45" s="1"/>
      <c r="AS45" s="1"/>
      <c r="AX45" s="144"/>
      <c r="AY45" s="1"/>
      <c r="AZ45" s="1"/>
      <c r="BA45" s="1"/>
      <c r="BB45" s="1"/>
      <c r="BC45" s="1"/>
      <c r="BD45" s="1"/>
      <c r="BE45" s="1"/>
      <c r="BF45" s="1"/>
      <c r="BG45" s="1"/>
      <c r="BH45" s="1"/>
      <c r="BI45" s="1"/>
      <c r="BJ45" s="1"/>
      <c r="BK45" s="1"/>
      <c r="BL45" s="1"/>
      <c r="BS45" s="1"/>
      <c r="BT45" s="1"/>
      <c r="BU45" s="1"/>
      <c r="BV45" s="1"/>
      <c r="BW45" s="1"/>
      <c r="BX45" s="1"/>
      <c r="BY45" s="1"/>
      <c r="BZ45" s="1"/>
      <c r="CA45" s="1"/>
      <c r="CK45" s="151"/>
      <c r="CL45" s="77"/>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row>
    <row r="46" spans="1:237" s="17" customFormat="1" x14ac:dyDescent="0.15">
      <c r="A46" s="1"/>
      <c r="B46" s="1"/>
      <c r="C46" s="1"/>
      <c r="D46" s="1"/>
      <c r="E46" s="1"/>
      <c r="F46" s="1"/>
      <c r="G46" s="1"/>
      <c r="H46" s="1"/>
      <c r="I46" s="1"/>
      <c r="J46" s="1"/>
      <c r="K46" s="1"/>
      <c r="L46" s="1"/>
      <c r="M46" s="1"/>
      <c r="N46" s="1"/>
      <c r="O46" s="142"/>
      <c r="P46" s="1"/>
      <c r="Q46" s="1"/>
      <c r="R46" s="1"/>
      <c r="S46" s="1"/>
      <c r="T46" s="142"/>
      <c r="Y46" s="144"/>
      <c r="AA46" s="1"/>
      <c r="AB46" s="1"/>
      <c r="AC46" s="1"/>
      <c r="AD46" s="1"/>
      <c r="AE46" s="1"/>
      <c r="AF46" s="1"/>
      <c r="AG46" s="1"/>
      <c r="AH46" s="1"/>
      <c r="AI46" s="1"/>
      <c r="AJ46" s="1"/>
      <c r="AK46" s="1"/>
      <c r="AL46" s="1"/>
      <c r="AM46" s="1"/>
      <c r="AN46" s="1"/>
      <c r="AO46" s="1"/>
      <c r="AP46" s="1"/>
      <c r="AQ46" s="1"/>
      <c r="AR46" s="1"/>
      <c r="AS46" s="1"/>
      <c r="AX46" s="144"/>
      <c r="AY46" s="1"/>
      <c r="AZ46" s="1"/>
      <c r="BA46" s="1"/>
      <c r="BB46" s="1"/>
      <c r="BC46" s="1"/>
      <c r="BD46" s="1"/>
      <c r="BE46" s="1"/>
      <c r="BF46" s="1"/>
      <c r="BG46" s="1"/>
      <c r="BH46" s="1"/>
      <c r="BI46" s="1"/>
      <c r="BJ46" s="1"/>
      <c r="BK46" s="1"/>
      <c r="BL46" s="1"/>
      <c r="BS46" s="1"/>
      <c r="BT46" s="1"/>
      <c r="BU46" s="1"/>
      <c r="BV46" s="1"/>
      <c r="BW46" s="1"/>
      <c r="BX46" s="1"/>
      <c r="BY46" s="1"/>
      <c r="BZ46" s="1"/>
      <c r="CA46" s="1"/>
      <c r="CK46" s="151"/>
      <c r="CL46" s="77"/>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row>
    <row r="47" spans="1:237" s="17" customFormat="1" x14ac:dyDescent="0.15">
      <c r="A47" s="1"/>
      <c r="B47" s="1"/>
      <c r="C47" s="1"/>
      <c r="D47" s="1"/>
      <c r="E47" s="1"/>
      <c r="F47" s="1"/>
      <c r="G47" s="1"/>
      <c r="H47" s="1"/>
      <c r="I47" s="1"/>
      <c r="J47" s="1"/>
      <c r="K47" s="1"/>
      <c r="L47" s="1"/>
      <c r="M47" s="1"/>
      <c r="N47" s="1"/>
      <c r="O47" s="142"/>
      <c r="P47" s="1"/>
      <c r="Q47" s="1"/>
      <c r="R47" s="1"/>
      <c r="S47" s="1"/>
      <c r="T47" s="142"/>
      <c r="Y47" s="144"/>
      <c r="AA47" s="1"/>
      <c r="AB47" s="1"/>
      <c r="AC47" s="1"/>
      <c r="AD47" s="1"/>
      <c r="AE47" s="1"/>
      <c r="AF47" s="1"/>
      <c r="AG47" s="1"/>
      <c r="AH47" s="1"/>
      <c r="AI47" s="1"/>
      <c r="AJ47" s="1"/>
      <c r="AK47" s="1"/>
      <c r="AL47" s="1"/>
      <c r="AM47" s="1"/>
      <c r="AN47" s="1"/>
      <c r="AO47" s="1"/>
      <c r="AP47" s="1"/>
      <c r="AQ47" s="1"/>
      <c r="AR47" s="1"/>
      <c r="AS47" s="1"/>
      <c r="AX47" s="144"/>
      <c r="AY47" s="1"/>
      <c r="AZ47" s="1"/>
      <c r="BA47" s="1"/>
      <c r="BB47" s="1"/>
      <c r="BC47" s="1"/>
      <c r="BD47" s="1"/>
      <c r="BE47" s="1"/>
      <c r="BF47" s="1"/>
      <c r="BG47" s="1"/>
      <c r="BH47" s="1"/>
      <c r="BI47" s="1"/>
      <c r="BJ47" s="1"/>
      <c r="BK47" s="1"/>
      <c r="BL47" s="1"/>
      <c r="BS47" s="1"/>
      <c r="BT47" s="1"/>
      <c r="BU47" s="1"/>
      <c r="BV47" s="1"/>
      <c r="BW47" s="1"/>
      <c r="BX47" s="1"/>
      <c r="BY47" s="1"/>
      <c r="BZ47" s="1"/>
      <c r="CA47" s="1"/>
      <c r="CK47" s="151"/>
      <c r="CL47" s="77"/>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row>
    <row r="48" spans="1:237" s="17" customFormat="1" x14ac:dyDescent="0.15">
      <c r="A48" s="1"/>
      <c r="B48" s="1"/>
      <c r="C48" s="1"/>
      <c r="D48" s="1"/>
      <c r="E48" s="1"/>
      <c r="F48" s="1"/>
      <c r="G48" s="1"/>
      <c r="H48" s="1"/>
      <c r="I48" s="1"/>
      <c r="J48" s="1"/>
      <c r="K48" s="1"/>
      <c r="L48" s="1"/>
      <c r="M48" s="1"/>
      <c r="N48" s="1"/>
      <c r="O48" s="142"/>
      <c r="P48" s="1"/>
      <c r="Q48" s="1"/>
      <c r="R48" s="1"/>
      <c r="S48" s="1"/>
      <c r="T48" s="142"/>
      <c r="Y48" s="144"/>
      <c r="AA48" s="1"/>
      <c r="AB48" s="1"/>
      <c r="AC48" s="1"/>
      <c r="AD48" s="1"/>
      <c r="AE48" s="1"/>
      <c r="AF48" s="1"/>
      <c r="AG48" s="1"/>
      <c r="AH48" s="1"/>
      <c r="AI48" s="1"/>
      <c r="AJ48" s="1"/>
      <c r="AK48" s="1"/>
      <c r="AL48" s="1"/>
      <c r="AM48" s="1"/>
      <c r="AN48" s="1"/>
      <c r="AO48" s="1"/>
      <c r="AP48" s="1"/>
      <c r="AQ48" s="1"/>
      <c r="AR48" s="1"/>
      <c r="AS48" s="1"/>
      <c r="AX48" s="144"/>
      <c r="AY48" s="1"/>
      <c r="AZ48" s="1"/>
      <c r="BA48" s="1"/>
      <c r="BB48" s="1"/>
      <c r="BC48" s="1"/>
      <c r="BD48" s="1"/>
      <c r="BE48" s="1"/>
      <c r="BF48" s="1"/>
      <c r="BG48" s="1"/>
      <c r="BH48" s="1"/>
      <c r="BI48" s="1"/>
      <c r="BJ48" s="1"/>
      <c r="BK48" s="1"/>
      <c r="BL48" s="1"/>
      <c r="BS48" s="1"/>
      <c r="BT48" s="1"/>
      <c r="BU48" s="1"/>
      <c r="BV48" s="1"/>
      <c r="BW48" s="1"/>
      <c r="BX48" s="1"/>
      <c r="BY48" s="1"/>
      <c r="BZ48" s="1"/>
      <c r="CA48" s="1"/>
      <c r="CK48" s="151"/>
      <c r="CL48" s="77"/>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17" customFormat="1" x14ac:dyDescent="0.15">
      <c r="A49" s="1"/>
      <c r="B49" s="1"/>
      <c r="C49" s="1"/>
      <c r="D49" s="1"/>
      <c r="E49" s="1"/>
      <c r="F49" s="1"/>
      <c r="G49" s="1"/>
      <c r="H49" s="1"/>
      <c r="I49" s="1"/>
      <c r="J49" s="1"/>
      <c r="K49" s="1"/>
      <c r="L49" s="1"/>
      <c r="M49" s="1"/>
      <c r="N49" s="1"/>
      <c r="O49" s="142"/>
      <c r="P49" s="1"/>
      <c r="Q49" s="1"/>
      <c r="R49" s="1"/>
      <c r="S49" s="1"/>
      <c r="T49" s="142"/>
      <c r="Y49" s="144"/>
      <c r="AA49" s="1"/>
      <c r="AB49" s="1"/>
      <c r="AC49" s="1"/>
      <c r="AD49" s="1"/>
      <c r="AE49" s="1"/>
      <c r="AF49" s="1"/>
      <c r="AG49" s="1"/>
      <c r="AH49" s="1"/>
      <c r="AI49" s="1"/>
      <c r="AJ49" s="1"/>
      <c r="AK49" s="1"/>
      <c r="AL49" s="1"/>
      <c r="AM49" s="1"/>
      <c r="AN49" s="1"/>
      <c r="AO49" s="1"/>
      <c r="AP49" s="1"/>
      <c r="AQ49" s="1"/>
      <c r="AR49" s="1"/>
      <c r="AS49" s="1"/>
      <c r="AX49" s="144"/>
      <c r="AY49" s="1"/>
      <c r="AZ49" s="1"/>
      <c r="BA49" s="1"/>
      <c r="BB49" s="1"/>
      <c r="BC49" s="1"/>
      <c r="BD49" s="1"/>
      <c r="BE49" s="1"/>
      <c r="BF49" s="1"/>
      <c r="BG49" s="1"/>
      <c r="BH49" s="1"/>
      <c r="BI49" s="1"/>
      <c r="BJ49" s="1"/>
      <c r="BK49" s="1"/>
      <c r="BL49" s="1"/>
      <c r="BS49" s="1"/>
      <c r="BT49" s="1"/>
      <c r="BU49" s="1"/>
      <c r="BV49" s="1"/>
      <c r="BW49" s="1"/>
      <c r="BX49" s="1"/>
      <c r="BY49" s="1"/>
      <c r="BZ49" s="1"/>
      <c r="CA49" s="1"/>
      <c r="CK49" s="151"/>
      <c r="CL49" s="77"/>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row>
    <row r="50" spans="1:237" s="17" customFormat="1" x14ac:dyDescent="0.15">
      <c r="A50" s="1"/>
      <c r="B50" s="1"/>
      <c r="C50" s="1"/>
      <c r="D50" s="1"/>
      <c r="E50" s="1"/>
      <c r="F50" s="1"/>
      <c r="G50" s="1"/>
      <c r="H50" s="1"/>
      <c r="I50" s="1"/>
      <c r="J50" s="1"/>
      <c r="K50" s="1"/>
      <c r="L50" s="1"/>
      <c r="M50" s="1"/>
      <c r="N50" s="1"/>
      <c r="O50" s="142"/>
      <c r="P50" s="1"/>
      <c r="Q50" s="1"/>
      <c r="R50" s="1"/>
      <c r="S50" s="1"/>
      <c r="T50" s="142"/>
      <c r="Y50" s="144"/>
      <c r="AA50" s="1"/>
      <c r="AB50" s="1"/>
      <c r="AC50" s="1"/>
      <c r="AD50" s="1"/>
      <c r="AE50" s="1"/>
      <c r="AF50" s="1"/>
      <c r="AG50" s="1"/>
      <c r="AH50" s="1"/>
      <c r="AI50" s="1"/>
      <c r="AJ50" s="1"/>
      <c r="AK50" s="1"/>
      <c r="AL50" s="1"/>
      <c r="AM50" s="1"/>
      <c r="AN50" s="1"/>
      <c r="AO50" s="1"/>
      <c r="AP50" s="1"/>
      <c r="AQ50" s="1"/>
      <c r="AR50" s="1"/>
      <c r="AS50" s="1"/>
      <c r="AX50" s="144"/>
      <c r="AY50" s="1"/>
      <c r="AZ50" s="1"/>
      <c r="BA50" s="1"/>
      <c r="BB50" s="1"/>
      <c r="BC50" s="1"/>
      <c r="BD50" s="1"/>
      <c r="BE50" s="1"/>
      <c r="BF50" s="1"/>
      <c r="BG50" s="1"/>
      <c r="BH50" s="1"/>
      <c r="BI50" s="1"/>
      <c r="BJ50" s="1"/>
      <c r="BK50" s="1"/>
      <c r="BL50" s="1"/>
      <c r="BS50" s="1"/>
      <c r="BT50" s="1"/>
      <c r="BU50" s="1"/>
      <c r="BV50" s="1"/>
      <c r="BW50" s="1"/>
      <c r="BX50" s="1"/>
      <c r="BY50" s="1"/>
      <c r="BZ50" s="1"/>
      <c r="CA50" s="1"/>
      <c r="CK50" s="151"/>
      <c r="CL50" s="77"/>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237" s="17" customFormat="1" x14ac:dyDescent="0.15">
      <c r="A51" s="1"/>
      <c r="B51" s="1"/>
      <c r="C51" s="1"/>
      <c r="D51" s="1"/>
      <c r="E51" s="1"/>
      <c r="F51" s="1"/>
      <c r="G51" s="1"/>
      <c r="H51" s="1"/>
      <c r="I51" s="1"/>
      <c r="J51" s="1"/>
      <c r="K51" s="1"/>
      <c r="L51" s="1"/>
      <c r="M51" s="1"/>
      <c r="N51" s="1"/>
      <c r="O51" s="142"/>
      <c r="P51" s="1"/>
      <c r="Q51" s="1"/>
      <c r="R51" s="1"/>
      <c r="S51" s="1"/>
      <c r="T51" s="142"/>
      <c r="Y51" s="144"/>
      <c r="AA51" s="1"/>
      <c r="AB51" s="1"/>
      <c r="AC51" s="1"/>
      <c r="AD51" s="1"/>
      <c r="AE51" s="1"/>
      <c r="AF51" s="1"/>
      <c r="AG51" s="1"/>
      <c r="AH51" s="1"/>
      <c r="AI51" s="1"/>
      <c r="AJ51" s="1"/>
      <c r="AK51" s="1"/>
      <c r="AL51" s="1"/>
      <c r="AM51" s="1"/>
      <c r="AN51" s="1"/>
      <c r="AO51" s="1"/>
      <c r="AP51" s="1"/>
      <c r="AQ51" s="1"/>
      <c r="AR51" s="1"/>
      <c r="AS51" s="1"/>
      <c r="AX51" s="144"/>
      <c r="AY51" s="1"/>
      <c r="AZ51" s="1"/>
      <c r="BA51" s="1"/>
      <c r="BB51" s="1"/>
      <c r="BC51" s="1"/>
      <c r="BD51" s="1"/>
      <c r="BE51" s="1"/>
      <c r="BF51" s="1"/>
      <c r="BG51" s="1"/>
      <c r="BH51" s="1"/>
      <c r="BI51" s="1"/>
      <c r="BJ51" s="1"/>
      <c r="BK51" s="1"/>
      <c r="BL51" s="1"/>
      <c r="BS51" s="1"/>
      <c r="BT51" s="1"/>
      <c r="BU51" s="1"/>
      <c r="BV51" s="1"/>
      <c r="BW51" s="1"/>
      <c r="BX51" s="1"/>
      <c r="BY51" s="1"/>
      <c r="BZ51" s="1"/>
      <c r="CA51" s="1"/>
      <c r="CK51" s="151"/>
      <c r="CL51" s="77"/>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row>
    <row r="52" spans="1:237" s="17" customFormat="1" x14ac:dyDescent="0.15">
      <c r="A52" s="1"/>
      <c r="B52" s="1"/>
      <c r="C52" s="1"/>
      <c r="D52" s="1"/>
      <c r="E52" s="1"/>
      <c r="F52" s="1"/>
      <c r="G52" s="1"/>
      <c r="H52" s="1"/>
      <c r="I52" s="1"/>
      <c r="J52" s="1"/>
      <c r="K52" s="1"/>
      <c r="L52" s="1"/>
      <c r="M52" s="1"/>
      <c r="N52" s="1"/>
      <c r="O52" s="142"/>
      <c r="P52" s="1"/>
      <c r="Q52" s="1"/>
      <c r="R52" s="1"/>
      <c r="S52" s="1"/>
      <c r="T52" s="142"/>
      <c r="Y52" s="144"/>
      <c r="AA52" s="1"/>
      <c r="AB52" s="1"/>
      <c r="AC52" s="1"/>
      <c r="AD52" s="1"/>
      <c r="AE52" s="1"/>
      <c r="AF52" s="1"/>
      <c r="AG52" s="1"/>
      <c r="AH52" s="1"/>
      <c r="AI52" s="1"/>
      <c r="AJ52" s="1"/>
      <c r="AK52" s="1"/>
      <c r="AL52" s="1"/>
      <c r="AM52" s="1"/>
      <c r="AN52" s="1"/>
      <c r="AO52" s="1"/>
      <c r="AP52" s="1"/>
      <c r="AQ52" s="1"/>
      <c r="AR52" s="1"/>
      <c r="AS52" s="1"/>
      <c r="AX52" s="144"/>
      <c r="AY52" s="1"/>
      <c r="AZ52" s="1"/>
      <c r="BA52" s="1"/>
      <c r="BB52" s="1"/>
      <c r="BC52" s="1"/>
      <c r="BD52" s="1"/>
      <c r="BE52" s="1"/>
      <c r="BF52" s="1"/>
      <c r="BG52" s="1"/>
      <c r="BH52" s="1"/>
      <c r="BI52" s="1"/>
      <c r="BJ52" s="1"/>
      <c r="BK52" s="1"/>
      <c r="BL52" s="1"/>
      <c r="BS52" s="1"/>
      <c r="BT52" s="1"/>
      <c r="BU52" s="1"/>
      <c r="BV52" s="1"/>
      <c r="BW52" s="1"/>
      <c r="BX52" s="1"/>
      <c r="BY52" s="1"/>
      <c r="BZ52" s="1"/>
      <c r="CA52" s="1"/>
      <c r="CK52" s="151"/>
      <c r="CL52" s="77"/>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row>
    <row r="53" spans="1:237" s="17" customFormat="1" x14ac:dyDescent="0.15">
      <c r="A53" s="1"/>
      <c r="B53" s="1"/>
      <c r="C53" s="1"/>
      <c r="D53" s="1"/>
      <c r="E53" s="1"/>
      <c r="F53" s="1"/>
      <c r="G53" s="1"/>
      <c r="H53" s="1"/>
      <c r="I53" s="1"/>
      <c r="J53" s="1"/>
      <c r="K53" s="1"/>
      <c r="L53" s="1"/>
      <c r="M53" s="1"/>
      <c r="N53" s="1"/>
      <c r="O53" s="142"/>
      <c r="P53" s="1"/>
      <c r="Q53" s="1"/>
      <c r="R53" s="1"/>
      <c r="S53" s="1"/>
      <c r="T53" s="142"/>
      <c r="Y53" s="144"/>
      <c r="AA53" s="1"/>
      <c r="AB53" s="1"/>
      <c r="AC53" s="1"/>
      <c r="AD53" s="1"/>
      <c r="AE53" s="1"/>
      <c r="AF53" s="1"/>
      <c r="AG53" s="1"/>
      <c r="AH53" s="1"/>
      <c r="AI53" s="1"/>
      <c r="AJ53" s="1"/>
      <c r="AK53" s="1"/>
      <c r="AL53" s="1"/>
      <c r="AM53" s="1"/>
      <c r="AN53" s="1"/>
      <c r="AO53" s="1"/>
      <c r="AP53" s="1"/>
      <c r="AQ53" s="1"/>
      <c r="AR53" s="1"/>
      <c r="AS53" s="1"/>
      <c r="AX53" s="144"/>
      <c r="AY53" s="1"/>
      <c r="AZ53" s="1"/>
      <c r="BA53" s="1"/>
      <c r="BB53" s="1"/>
      <c r="BC53" s="1"/>
      <c r="BD53" s="1"/>
      <c r="BE53" s="1"/>
      <c r="BF53" s="1"/>
      <c r="BG53" s="1"/>
      <c r="BH53" s="1"/>
      <c r="BI53" s="1"/>
      <c r="BJ53" s="1"/>
      <c r="BK53" s="1"/>
      <c r="BL53" s="1"/>
      <c r="BS53" s="1"/>
      <c r="BT53" s="1"/>
      <c r="BU53" s="1"/>
      <c r="BV53" s="1"/>
      <c r="BW53" s="1"/>
      <c r="BX53" s="1"/>
      <c r="BY53" s="1"/>
      <c r="BZ53" s="1"/>
      <c r="CA53" s="1"/>
      <c r="CK53" s="151"/>
      <c r="CL53" s="77"/>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row>
    <row r="54" spans="1:237" s="17" customFormat="1" x14ac:dyDescent="0.15">
      <c r="A54" s="1"/>
      <c r="B54" s="1"/>
      <c r="C54" s="1"/>
      <c r="D54" s="1"/>
      <c r="E54" s="1"/>
      <c r="F54" s="1"/>
      <c r="G54" s="1"/>
      <c r="H54" s="1"/>
      <c r="I54" s="1"/>
      <c r="J54" s="1"/>
      <c r="K54" s="1"/>
      <c r="L54" s="1"/>
      <c r="M54" s="1"/>
      <c r="N54" s="1"/>
      <c r="O54" s="142"/>
      <c r="P54" s="1"/>
      <c r="Q54" s="1"/>
      <c r="R54" s="1"/>
      <c r="S54" s="1"/>
      <c r="T54" s="142"/>
      <c r="Y54" s="144"/>
      <c r="AA54" s="1"/>
      <c r="AB54" s="1"/>
      <c r="AC54" s="1"/>
      <c r="AD54" s="1"/>
      <c r="AE54" s="1"/>
      <c r="AF54" s="1"/>
      <c r="AG54" s="1"/>
      <c r="AH54" s="1"/>
      <c r="AI54" s="1"/>
      <c r="AJ54" s="1"/>
      <c r="AK54" s="1"/>
      <c r="AL54" s="1"/>
      <c r="AM54" s="1"/>
      <c r="AN54" s="1"/>
      <c r="AO54" s="1"/>
      <c r="AP54" s="1"/>
      <c r="AQ54" s="1"/>
      <c r="AR54" s="1"/>
      <c r="AS54" s="1"/>
      <c r="AX54" s="144"/>
      <c r="AY54" s="1"/>
      <c r="AZ54" s="1"/>
      <c r="BA54" s="1"/>
      <c r="BB54" s="1"/>
      <c r="BC54" s="1"/>
      <c r="BD54" s="1"/>
      <c r="BE54" s="1"/>
      <c r="BF54" s="1"/>
      <c r="BG54" s="1"/>
      <c r="BH54" s="1"/>
      <c r="BI54" s="1"/>
      <c r="BJ54" s="1"/>
      <c r="BK54" s="1"/>
      <c r="BL54" s="1"/>
      <c r="BS54" s="1"/>
      <c r="BT54" s="1"/>
      <c r="BU54" s="1"/>
      <c r="BV54" s="1"/>
      <c r="BW54" s="1"/>
      <c r="BX54" s="1"/>
      <c r="BY54" s="1"/>
      <c r="BZ54" s="1"/>
      <c r="CA54" s="1"/>
      <c r="CK54" s="151"/>
      <c r="CL54" s="77"/>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row>
    <row r="55" spans="1:237" s="17" customFormat="1" x14ac:dyDescent="0.15">
      <c r="A55" s="1"/>
      <c r="B55" s="1"/>
      <c r="C55" s="1"/>
      <c r="D55" s="1"/>
      <c r="E55" s="1"/>
      <c r="F55" s="1"/>
      <c r="G55" s="1"/>
      <c r="H55" s="1"/>
      <c r="I55" s="1"/>
      <c r="J55" s="1"/>
      <c r="K55" s="1"/>
      <c r="L55" s="1"/>
      <c r="M55" s="1"/>
      <c r="N55" s="1"/>
      <c r="O55" s="142"/>
      <c r="P55" s="1"/>
      <c r="Q55" s="1"/>
      <c r="R55" s="1"/>
      <c r="S55" s="1"/>
      <c r="T55" s="142"/>
      <c r="Y55" s="144"/>
      <c r="AA55" s="1"/>
      <c r="AB55" s="1"/>
      <c r="AC55" s="1"/>
      <c r="AD55" s="1"/>
      <c r="AE55" s="1"/>
      <c r="AF55" s="1"/>
      <c r="AG55" s="1"/>
      <c r="AH55" s="1"/>
      <c r="AI55" s="1"/>
      <c r="AJ55" s="1"/>
      <c r="AK55" s="1"/>
      <c r="AL55" s="1"/>
      <c r="AM55" s="1"/>
      <c r="AN55" s="1"/>
      <c r="AO55" s="1"/>
      <c r="AP55" s="1"/>
      <c r="AQ55" s="1"/>
      <c r="AR55" s="1"/>
      <c r="AS55" s="1"/>
      <c r="AX55" s="144"/>
      <c r="AY55" s="1"/>
      <c r="AZ55" s="1"/>
      <c r="BA55" s="1"/>
      <c r="BB55" s="1"/>
      <c r="BC55" s="1"/>
      <c r="BD55" s="1"/>
      <c r="BE55" s="1"/>
      <c r="BF55" s="1"/>
      <c r="BG55" s="1"/>
      <c r="BH55" s="1"/>
      <c r="BI55" s="1"/>
      <c r="BJ55" s="1"/>
      <c r="BK55" s="1"/>
      <c r="BL55" s="1"/>
      <c r="BS55" s="1"/>
      <c r="BT55" s="1"/>
      <c r="BU55" s="1"/>
      <c r="BV55" s="1"/>
      <c r="BW55" s="1"/>
      <c r="BX55" s="1"/>
      <c r="BY55" s="1"/>
      <c r="BZ55" s="1"/>
      <c r="CA55" s="1"/>
      <c r="CK55" s="151"/>
      <c r="CL55" s="77"/>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row>
    <row r="56" spans="1:237" s="17" customFormat="1" x14ac:dyDescent="0.15">
      <c r="A56" s="1"/>
      <c r="B56" s="1"/>
      <c r="C56" s="1"/>
      <c r="D56" s="1"/>
      <c r="E56" s="1"/>
      <c r="F56" s="1"/>
      <c r="G56" s="1"/>
      <c r="H56" s="1"/>
      <c r="I56" s="1"/>
      <c r="J56" s="1"/>
      <c r="K56" s="1"/>
      <c r="L56" s="1"/>
      <c r="M56" s="1"/>
      <c r="N56" s="1"/>
      <c r="O56" s="142"/>
      <c r="P56" s="1"/>
      <c r="Q56" s="1"/>
      <c r="R56" s="1"/>
      <c r="S56" s="1"/>
      <c r="T56" s="142"/>
      <c r="Y56" s="144"/>
      <c r="AA56" s="1"/>
      <c r="AB56" s="1"/>
      <c r="AC56" s="1"/>
      <c r="AD56" s="1"/>
      <c r="AE56" s="1"/>
      <c r="AF56" s="1"/>
      <c r="AG56" s="1"/>
      <c r="AH56" s="1"/>
      <c r="AI56" s="1"/>
      <c r="AJ56" s="1"/>
      <c r="AK56" s="1"/>
      <c r="AL56" s="1"/>
      <c r="AM56" s="1"/>
      <c r="AN56" s="1"/>
      <c r="AO56" s="1"/>
      <c r="AP56" s="1"/>
      <c r="AQ56" s="1"/>
      <c r="AR56" s="1"/>
      <c r="AS56" s="1"/>
      <c r="AX56" s="144"/>
      <c r="AY56" s="1"/>
      <c r="AZ56" s="1"/>
      <c r="BA56" s="1"/>
      <c r="BB56" s="1"/>
      <c r="BC56" s="1"/>
      <c r="BD56" s="1"/>
      <c r="BE56" s="1"/>
      <c r="BF56" s="1"/>
      <c r="BG56" s="1"/>
      <c r="BH56" s="1"/>
      <c r="BI56" s="1"/>
      <c r="BJ56" s="1"/>
      <c r="BK56" s="1"/>
      <c r="BL56" s="1"/>
      <c r="BS56" s="1"/>
      <c r="BT56" s="1"/>
      <c r="BU56" s="1"/>
      <c r="BV56" s="1"/>
      <c r="BW56" s="1"/>
      <c r="BX56" s="1"/>
      <c r="BY56" s="1"/>
      <c r="BZ56" s="1"/>
      <c r="CA56" s="1"/>
      <c r="CK56" s="151"/>
      <c r="CL56" s="77"/>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row>
    <row r="57" spans="1:237" s="17" customFormat="1" x14ac:dyDescent="0.15">
      <c r="A57" s="1"/>
      <c r="B57" s="1"/>
      <c r="C57" s="1"/>
      <c r="D57" s="1"/>
      <c r="E57" s="1"/>
      <c r="F57" s="1"/>
      <c r="G57" s="1"/>
      <c r="H57" s="1"/>
      <c r="I57" s="1"/>
      <c r="J57" s="1"/>
      <c r="K57" s="1"/>
      <c r="L57" s="1"/>
      <c r="M57" s="1"/>
      <c r="N57" s="1"/>
      <c r="O57" s="142"/>
      <c r="P57" s="1"/>
      <c r="Q57" s="1"/>
      <c r="R57" s="1"/>
      <c r="S57" s="1"/>
      <c r="T57" s="142"/>
      <c r="Y57" s="144"/>
      <c r="AA57" s="1"/>
      <c r="AB57" s="1"/>
      <c r="AC57" s="1"/>
      <c r="AD57" s="1"/>
      <c r="AE57" s="1"/>
      <c r="AF57" s="1"/>
      <c r="AG57" s="1"/>
      <c r="AH57" s="1"/>
      <c r="AI57" s="1"/>
      <c r="AJ57" s="1"/>
      <c r="AK57" s="1"/>
      <c r="AL57" s="1"/>
      <c r="AM57" s="1"/>
      <c r="AN57" s="1"/>
      <c r="AO57" s="1"/>
      <c r="AP57" s="1"/>
      <c r="AQ57" s="1"/>
      <c r="AR57" s="1"/>
      <c r="AS57" s="1"/>
      <c r="AX57" s="144"/>
      <c r="AY57" s="1"/>
      <c r="AZ57" s="1"/>
      <c r="BA57" s="1"/>
      <c r="BB57" s="1"/>
      <c r="BC57" s="1"/>
      <c r="BD57" s="1"/>
      <c r="BE57" s="1"/>
      <c r="BF57" s="1"/>
      <c r="BG57" s="1"/>
      <c r="BH57" s="1"/>
      <c r="BI57" s="1"/>
      <c r="BJ57" s="1"/>
      <c r="BK57" s="1"/>
      <c r="BL57" s="1"/>
      <c r="BS57" s="1"/>
      <c r="BT57" s="1"/>
      <c r="BU57" s="1"/>
      <c r="BV57" s="1"/>
      <c r="BW57" s="1"/>
      <c r="BX57" s="1"/>
      <c r="BY57" s="1"/>
      <c r="BZ57" s="1"/>
      <c r="CA57" s="1"/>
      <c r="CK57" s="151"/>
      <c r="CL57" s="77"/>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row>
    <row r="58" spans="1:237" s="17" customFormat="1" x14ac:dyDescent="0.15">
      <c r="A58" s="1"/>
      <c r="B58" s="1"/>
      <c r="C58" s="1"/>
      <c r="D58" s="1"/>
      <c r="E58" s="1"/>
      <c r="F58" s="1"/>
      <c r="G58" s="1"/>
      <c r="H58" s="1"/>
      <c r="I58" s="1"/>
      <c r="J58" s="1"/>
      <c r="K58" s="1"/>
      <c r="L58" s="1"/>
      <c r="M58" s="1"/>
      <c r="N58" s="1"/>
      <c r="O58" s="142"/>
      <c r="P58" s="1"/>
      <c r="Q58" s="1"/>
      <c r="R58" s="1"/>
      <c r="S58" s="1"/>
      <c r="T58" s="142"/>
      <c r="Y58" s="144"/>
      <c r="AA58" s="1"/>
      <c r="AB58" s="1"/>
      <c r="AC58" s="1"/>
      <c r="AD58" s="1"/>
      <c r="AE58" s="1"/>
      <c r="AF58" s="1"/>
      <c r="AG58" s="1"/>
      <c r="AH58" s="1"/>
      <c r="AI58" s="1"/>
      <c r="AJ58" s="1"/>
      <c r="AK58" s="1"/>
      <c r="AL58" s="1"/>
      <c r="AM58" s="1"/>
      <c r="AN58" s="1"/>
      <c r="AO58" s="1"/>
      <c r="AP58" s="1"/>
      <c r="AQ58" s="1"/>
      <c r="AR58" s="1"/>
      <c r="AS58" s="1"/>
      <c r="AX58" s="144"/>
      <c r="AY58" s="1"/>
      <c r="AZ58" s="1"/>
      <c r="BA58" s="1"/>
      <c r="BB58" s="1"/>
      <c r="BC58" s="1"/>
      <c r="BD58" s="1"/>
      <c r="BE58" s="1"/>
      <c r="BF58" s="1"/>
      <c r="BG58" s="1"/>
      <c r="BH58" s="1"/>
      <c r="BI58" s="1"/>
      <c r="BJ58" s="1"/>
      <c r="BK58" s="1"/>
      <c r="BL58" s="1"/>
      <c r="BS58" s="1"/>
      <c r="BT58" s="1"/>
      <c r="BU58" s="1"/>
      <c r="BV58" s="1"/>
      <c r="BW58" s="1"/>
      <c r="BX58" s="1"/>
      <c r="BY58" s="1"/>
      <c r="BZ58" s="1"/>
      <c r="CA58" s="1"/>
      <c r="CK58" s="151"/>
      <c r="CL58" s="77"/>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row>
    <row r="59" spans="1:237" s="17" customFormat="1" x14ac:dyDescent="0.15">
      <c r="A59" s="1"/>
      <c r="B59" s="1"/>
      <c r="C59" s="1"/>
      <c r="D59" s="1"/>
      <c r="E59" s="1"/>
      <c r="F59" s="1"/>
      <c r="G59" s="1"/>
      <c r="H59" s="1"/>
      <c r="I59" s="1"/>
      <c r="J59" s="1"/>
      <c r="K59" s="1"/>
      <c r="L59" s="1"/>
      <c r="M59" s="1"/>
      <c r="N59" s="1"/>
      <c r="O59" s="142"/>
      <c r="P59" s="1"/>
      <c r="Q59" s="1"/>
      <c r="R59" s="1"/>
      <c r="S59" s="1"/>
      <c r="T59" s="142"/>
      <c r="Y59" s="144"/>
      <c r="AA59" s="1"/>
      <c r="AB59" s="1"/>
      <c r="AC59" s="1"/>
      <c r="AD59" s="1"/>
      <c r="AE59" s="1"/>
      <c r="AF59" s="1"/>
      <c r="AG59" s="1"/>
      <c r="AH59" s="1"/>
      <c r="AI59" s="1"/>
      <c r="AJ59" s="1"/>
      <c r="AK59" s="1"/>
      <c r="AL59" s="1"/>
      <c r="AM59" s="1"/>
      <c r="AN59" s="1"/>
      <c r="AO59" s="1"/>
      <c r="AP59" s="1"/>
      <c r="AQ59" s="1"/>
      <c r="AR59" s="1"/>
      <c r="AS59" s="1"/>
      <c r="AX59" s="144"/>
      <c r="AY59" s="1"/>
      <c r="AZ59" s="1"/>
      <c r="BA59" s="1"/>
      <c r="BB59" s="1"/>
      <c r="BC59" s="1"/>
      <c r="BD59" s="1"/>
      <c r="BE59" s="1"/>
      <c r="BF59" s="1"/>
      <c r="BG59" s="1"/>
      <c r="BH59" s="1"/>
      <c r="BI59" s="1"/>
      <c r="BJ59" s="1"/>
      <c r="BK59" s="1"/>
      <c r="BL59" s="1"/>
      <c r="BS59" s="1"/>
      <c r="BT59" s="1"/>
      <c r="BU59" s="1"/>
      <c r="BV59" s="1"/>
      <c r="BW59" s="1"/>
      <c r="BX59" s="1"/>
      <c r="BY59" s="1"/>
      <c r="BZ59" s="1"/>
      <c r="CA59" s="1"/>
      <c r="CK59" s="151"/>
      <c r="CL59" s="77"/>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row>
    <row r="60" spans="1:237" s="17" customFormat="1" x14ac:dyDescent="0.15">
      <c r="A60" s="1"/>
      <c r="B60" s="1"/>
      <c r="C60" s="1"/>
      <c r="D60" s="1"/>
      <c r="E60" s="1"/>
      <c r="F60" s="1"/>
      <c r="G60" s="1"/>
      <c r="H60" s="1"/>
      <c r="I60" s="1"/>
      <c r="J60" s="1"/>
      <c r="K60" s="1"/>
      <c r="L60" s="1"/>
      <c r="M60" s="1"/>
      <c r="N60" s="1"/>
      <c r="O60" s="142"/>
      <c r="P60" s="1"/>
      <c r="Q60" s="1"/>
      <c r="R60" s="1"/>
      <c r="S60" s="1"/>
      <c r="T60" s="142"/>
      <c r="Y60" s="144"/>
      <c r="AA60" s="1"/>
      <c r="AB60" s="1"/>
      <c r="AC60" s="1"/>
      <c r="AD60" s="1"/>
      <c r="AE60" s="1"/>
      <c r="AF60" s="1"/>
      <c r="AG60" s="1"/>
      <c r="AH60" s="1"/>
      <c r="AI60" s="1"/>
      <c r="AJ60" s="1"/>
      <c r="AK60" s="1"/>
      <c r="AL60" s="1"/>
      <c r="AM60" s="1"/>
      <c r="AN60" s="1"/>
      <c r="AO60" s="1"/>
      <c r="AP60" s="1"/>
      <c r="AQ60" s="1"/>
      <c r="AR60" s="1"/>
      <c r="AS60" s="1"/>
      <c r="AX60" s="144"/>
      <c r="AY60" s="1"/>
      <c r="AZ60" s="1"/>
      <c r="BA60" s="1"/>
      <c r="BB60" s="1"/>
      <c r="BC60" s="1"/>
      <c r="BD60" s="1"/>
      <c r="BE60" s="1"/>
      <c r="BF60" s="1"/>
      <c r="BG60" s="1"/>
      <c r="BH60" s="1"/>
      <c r="BI60" s="1"/>
      <c r="BJ60" s="1"/>
      <c r="BK60" s="1"/>
      <c r="BL60" s="1"/>
      <c r="BS60" s="1"/>
      <c r="BT60" s="1"/>
      <c r="BU60" s="1"/>
      <c r="BV60" s="1"/>
      <c r="BW60" s="1"/>
      <c r="BX60" s="1"/>
      <c r="BY60" s="1"/>
      <c r="BZ60" s="1"/>
      <c r="CA60" s="1"/>
      <c r="CK60" s="151"/>
      <c r="CL60" s="77"/>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s="17" customFormat="1" x14ac:dyDescent="0.15">
      <c r="A61" s="1"/>
      <c r="B61" s="1"/>
      <c r="C61" s="1"/>
      <c r="D61" s="1"/>
      <c r="E61" s="1"/>
      <c r="F61" s="1"/>
      <c r="G61" s="1"/>
      <c r="H61" s="1"/>
      <c r="I61" s="1"/>
      <c r="J61" s="1"/>
      <c r="K61" s="1"/>
      <c r="L61" s="1"/>
      <c r="M61" s="1"/>
      <c r="N61" s="1"/>
      <c r="O61" s="142"/>
      <c r="P61" s="1"/>
      <c r="Q61" s="1"/>
      <c r="R61" s="1"/>
      <c r="S61" s="1"/>
      <c r="T61" s="142"/>
      <c r="Y61" s="144"/>
      <c r="AA61" s="1"/>
      <c r="AB61" s="1"/>
      <c r="AC61" s="1"/>
      <c r="AD61" s="1"/>
      <c r="AE61" s="1"/>
      <c r="AF61" s="1"/>
      <c r="AG61" s="1"/>
      <c r="AH61" s="1"/>
      <c r="AI61" s="1"/>
      <c r="AJ61" s="1"/>
      <c r="AK61" s="1"/>
      <c r="AL61" s="1"/>
      <c r="AM61" s="1"/>
      <c r="AN61" s="1"/>
      <c r="AO61" s="1"/>
      <c r="AP61" s="1"/>
      <c r="AQ61" s="1"/>
      <c r="AR61" s="1"/>
      <c r="AS61" s="1"/>
      <c r="AX61" s="144"/>
      <c r="AY61" s="1"/>
      <c r="AZ61" s="1"/>
      <c r="BA61" s="1"/>
      <c r="BB61" s="1"/>
      <c r="BC61" s="1"/>
      <c r="BD61" s="1"/>
      <c r="BE61" s="1"/>
      <c r="BF61" s="1"/>
      <c r="BG61" s="1"/>
      <c r="BH61" s="1"/>
      <c r="BI61" s="1"/>
      <c r="BJ61" s="1"/>
      <c r="BK61" s="1"/>
      <c r="BL61" s="1"/>
      <c r="BS61" s="1"/>
      <c r="BT61" s="1"/>
      <c r="BU61" s="1"/>
      <c r="BV61" s="1"/>
      <c r="BW61" s="1"/>
      <c r="BX61" s="1"/>
      <c r="BY61" s="1"/>
      <c r="BZ61" s="1"/>
      <c r="CA61" s="1"/>
      <c r="CK61" s="151"/>
      <c r="CL61" s="77"/>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row>
    <row r="62" spans="1:237" s="17" customFormat="1" x14ac:dyDescent="0.15">
      <c r="A62" s="1"/>
      <c r="B62" s="1"/>
      <c r="C62" s="1"/>
      <c r="D62" s="1"/>
      <c r="E62" s="1"/>
      <c r="F62" s="1"/>
      <c r="G62" s="1"/>
      <c r="H62" s="1"/>
      <c r="I62" s="1"/>
      <c r="J62" s="1"/>
      <c r="K62" s="1"/>
      <c r="L62" s="1"/>
      <c r="M62" s="1"/>
      <c r="N62" s="1"/>
      <c r="O62" s="142"/>
      <c r="P62" s="1"/>
      <c r="Q62" s="1"/>
      <c r="R62" s="1"/>
      <c r="S62" s="1"/>
      <c r="T62" s="142"/>
      <c r="Y62" s="144"/>
      <c r="AA62" s="1"/>
      <c r="AB62" s="1"/>
      <c r="AC62" s="1"/>
      <c r="AD62" s="1"/>
      <c r="AE62" s="1"/>
      <c r="AF62" s="1"/>
      <c r="AG62" s="1"/>
      <c r="AH62" s="1"/>
      <c r="AI62" s="1"/>
      <c r="AJ62" s="1"/>
      <c r="AK62" s="1"/>
      <c r="AL62" s="1"/>
      <c r="AM62" s="1"/>
      <c r="AN62" s="1"/>
      <c r="AO62" s="1"/>
      <c r="AP62" s="1"/>
      <c r="AQ62" s="1"/>
      <c r="AR62" s="1"/>
      <c r="AS62" s="1"/>
      <c r="AX62" s="144"/>
      <c r="AY62" s="1"/>
      <c r="AZ62" s="1"/>
      <c r="BA62" s="1"/>
      <c r="BB62" s="1"/>
      <c r="BC62" s="1"/>
      <c r="BD62" s="1"/>
      <c r="BE62" s="1"/>
      <c r="BF62" s="1"/>
      <c r="BG62" s="1"/>
      <c r="BH62" s="1"/>
      <c r="BI62" s="1"/>
      <c r="BJ62" s="1"/>
      <c r="BK62" s="1"/>
      <c r="BL62" s="1"/>
      <c r="BS62" s="1"/>
      <c r="BT62" s="1"/>
      <c r="BU62" s="1"/>
      <c r="BV62" s="1"/>
      <c r="BW62" s="1"/>
      <c r="BX62" s="1"/>
      <c r="BY62" s="1"/>
      <c r="BZ62" s="1"/>
      <c r="CA62" s="1"/>
      <c r="CK62" s="151"/>
      <c r="CL62" s="77"/>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row>
    <row r="63" spans="1:237" s="17" customFormat="1" x14ac:dyDescent="0.15">
      <c r="A63" s="1"/>
      <c r="B63" s="1"/>
      <c r="C63" s="1"/>
      <c r="D63" s="1"/>
      <c r="E63" s="1"/>
      <c r="F63" s="1"/>
      <c r="G63" s="1"/>
      <c r="H63" s="1"/>
      <c r="I63" s="1"/>
      <c r="J63" s="1"/>
      <c r="K63" s="1"/>
      <c r="L63" s="1"/>
      <c r="M63" s="1"/>
      <c r="N63" s="1"/>
      <c r="O63" s="142"/>
      <c r="P63" s="1"/>
      <c r="Q63" s="1"/>
      <c r="R63" s="1"/>
      <c r="S63" s="1"/>
      <c r="T63" s="142"/>
      <c r="Y63" s="144"/>
      <c r="AA63" s="1"/>
      <c r="AB63" s="1"/>
      <c r="AC63" s="1"/>
      <c r="AD63" s="1"/>
      <c r="AE63" s="1"/>
      <c r="AF63" s="1"/>
      <c r="AG63" s="1"/>
      <c r="AH63" s="1"/>
      <c r="AI63" s="1"/>
      <c r="AJ63" s="1"/>
      <c r="AK63" s="1"/>
      <c r="AL63" s="1"/>
      <c r="AM63" s="1"/>
      <c r="AN63" s="1"/>
      <c r="AO63" s="1"/>
      <c r="AP63" s="1"/>
      <c r="AQ63" s="1"/>
      <c r="AR63" s="1"/>
      <c r="AS63" s="1"/>
      <c r="AX63" s="144"/>
      <c r="AY63" s="1"/>
      <c r="AZ63" s="1"/>
      <c r="BA63" s="1"/>
      <c r="BB63" s="1"/>
      <c r="BC63" s="1"/>
      <c r="BD63" s="1"/>
      <c r="BE63" s="1"/>
      <c r="BF63" s="1"/>
      <c r="BG63" s="1"/>
      <c r="BH63" s="1"/>
      <c r="BI63" s="1"/>
      <c r="BJ63" s="1"/>
      <c r="BK63" s="1"/>
      <c r="BL63" s="1"/>
      <c r="BS63" s="1"/>
      <c r="BT63" s="1"/>
      <c r="BU63" s="1"/>
      <c r="BV63" s="1"/>
      <c r="BW63" s="1"/>
      <c r="BX63" s="1"/>
      <c r="BY63" s="1"/>
      <c r="BZ63" s="1"/>
      <c r="CA63" s="1"/>
      <c r="CK63" s="151"/>
      <c r="CL63" s="77"/>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row>
    <row r="64" spans="1:237" s="17" customFormat="1" x14ac:dyDescent="0.15">
      <c r="A64" s="1"/>
      <c r="B64" s="1"/>
      <c r="C64" s="1"/>
      <c r="D64" s="1"/>
      <c r="E64" s="1"/>
      <c r="F64" s="1"/>
      <c r="G64" s="1"/>
      <c r="H64" s="1"/>
      <c r="I64" s="1"/>
      <c r="J64" s="1"/>
      <c r="K64" s="1"/>
      <c r="L64" s="1"/>
      <c r="M64" s="1"/>
      <c r="N64" s="1"/>
      <c r="O64" s="142"/>
      <c r="P64" s="1"/>
      <c r="Q64" s="1"/>
      <c r="R64" s="1"/>
      <c r="S64" s="1"/>
      <c r="T64" s="142"/>
      <c r="Y64" s="144"/>
      <c r="AA64" s="1"/>
      <c r="AB64" s="1"/>
      <c r="AC64" s="1"/>
      <c r="AD64" s="1"/>
      <c r="AE64" s="1"/>
      <c r="AF64" s="1"/>
      <c r="AG64" s="1"/>
      <c r="AH64" s="1"/>
      <c r="AI64" s="1"/>
      <c r="AJ64" s="1"/>
      <c r="AK64" s="1"/>
      <c r="AL64" s="1"/>
      <c r="AM64" s="1"/>
      <c r="AN64" s="1"/>
      <c r="AO64" s="1"/>
      <c r="AP64" s="1"/>
      <c r="AQ64" s="1"/>
      <c r="AR64" s="1"/>
      <c r="AS64" s="1"/>
      <c r="AX64" s="144"/>
      <c r="AY64" s="1"/>
      <c r="AZ64" s="1"/>
      <c r="BA64" s="1"/>
      <c r="BB64" s="1"/>
      <c r="BC64" s="1"/>
      <c r="BD64" s="1"/>
      <c r="BE64" s="1"/>
      <c r="BF64" s="1"/>
      <c r="BG64" s="1"/>
      <c r="BH64" s="1"/>
      <c r="BI64" s="1"/>
      <c r="BJ64" s="1"/>
      <c r="BK64" s="1"/>
      <c r="BL64" s="1"/>
      <c r="BS64" s="1"/>
      <c r="BT64" s="1"/>
      <c r="BU64" s="1"/>
      <c r="BV64" s="1"/>
      <c r="BW64" s="1"/>
      <c r="BX64" s="1"/>
      <c r="BY64" s="1"/>
      <c r="BZ64" s="1"/>
      <c r="CA64" s="1"/>
      <c r="CK64" s="151"/>
      <c r="CL64" s="77"/>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row>
    <row r="65" spans="1:237" s="17" customFormat="1" x14ac:dyDescent="0.15">
      <c r="A65" s="1"/>
      <c r="B65" s="1"/>
      <c r="C65" s="1"/>
      <c r="D65" s="1"/>
      <c r="E65" s="1"/>
      <c r="F65" s="1"/>
      <c r="G65" s="1"/>
      <c r="H65" s="1"/>
      <c r="I65" s="1"/>
      <c r="J65" s="1"/>
      <c r="K65" s="1"/>
      <c r="L65" s="1"/>
      <c r="M65" s="1"/>
      <c r="N65" s="1"/>
      <c r="O65" s="142"/>
      <c r="P65" s="1"/>
      <c r="Q65" s="1"/>
      <c r="R65" s="1"/>
      <c r="S65" s="1"/>
      <c r="T65" s="142"/>
      <c r="Y65" s="144"/>
      <c r="AA65" s="1"/>
      <c r="AB65" s="1"/>
      <c r="AC65" s="1"/>
      <c r="AD65" s="1"/>
      <c r="AE65" s="1"/>
      <c r="AF65" s="1"/>
      <c r="AG65" s="1"/>
      <c r="AH65" s="1"/>
      <c r="AI65" s="1"/>
      <c r="AJ65" s="1"/>
      <c r="AK65" s="1"/>
      <c r="AL65" s="1"/>
      <c r="AM65" s="1"/>
      <c r="AN65" s="1"/>
      <c r="AO65" s="1"/>
      <c r="AP65" s="1"/>
      <c r="AQ65" s="1"/>
      <c r="AR65" s="1"/>
      <c r="AS65" s="1"/>
      <c r="AX65" s="144"/>
      <c r="AY65" s="1"/>
      <c r="AZ65" s="1"/>
      <c r="BA65" s="1"/>
      <c r="BB65" s="1"/>
      <c r="BC65" s="1"/>
      <c r="BD65" s="1"/>
      <c r="BE65" s="1"/>
      <c r="BF65" s="1"/>
      <c r="BG65" s="1"/>
      <c r="BH65" s="1"/>
      <c r="BI65" s="1"/>
      <c r="BJ65" s="1"/>
      <c r="BK65" s="1"/>
      <c r="BL65" s="1"/>
      <c r="BS65" s="1"/>
      <c r="BT65" s="1"/>
      <c r="BU65" s="1"/>
      <c r="BV65" s="1"/>
      <c r="BW65" s="1"/>
      <c r="BX65" s="1"/>
      <c r="BY65" s="1"/>
      <c r="BZ65" s="1"/>
      <c r="CA65" s="1"/>
      <c r="CK65" s="151"/>
      <c r="CL65" s="77"/>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s="17" customFormat="1" x14ac:dyDescent="0.15">
      <c r="A66" s="1"/>
      <c r="B66" s="1"/>
      <c r="C66" s="1"/>
      <c r="D66" s="1"/>
      <c r="E66" s="1"/>
      <c r="F66" s="1"/>
      <c r="G66" s="1"/>
      <c r="H66" s="1"/>
      <c r="I66" s="1"/>
      <c r="J66" s="1"/>
      <c r="K66" s="1"/>
      <c r="L66" s="1"/>
      <c r="M66" s="1"/>
      <c r="N66" s="1"/>
      <c r="O66" s="142"/>
      <c r="P66" s="1"/>
      <c r="Q66" s="1"/>
      <c r="R66" s="1"/>
      <c r="S66" s="1"/>
      <c r="T66" s="142"/>
      <c r="Y66" s="144"/>
      <c r="AA66" s="1"/>
      <c r="AB66" s="1"/>
      <c r="AC66" s="1"/>
      <c r="AD66" s="1"/>
      <c r="AE66" s="1"/>
      <c r="AF66" s="1"/>
      <c r="AG66" s="1"/>
      <c r="AH66" s="1"/>
      <c r="AI66" s="1"/>
      <c r="AJ66" s="1"/>
      <c r="AK66" s="1"/>
      <c r="AL66" s="1"/>
      <c r="AM66" s="1"/>
      <c r="AN66" s="1"/>
      <c r="AO66" s="1"/>
      <c r="AP66" s="1"/>
      <c r="AQ66" s="1"/>
      <c r="AR66" s="1"/>
      <c r="AS66" s="1"/>
      <c r="AX66" s="144"/>
      <c r="AY66" s="1"/>
      <c r="AZ66" s="1"/>
      <c r="BA66" s="1"/>
      <c r="BB66" s="1"/>
      <c r="BC66" s="1"/>
      <c r="BD66" s="1"/>
      <c r="BE66" s="1"/>
      <c r="BF66" s="1"/>
      <c r="BG66" s="1"/>
      <c r="BH66" s="1"/>
      <c r="BI66" s="1"/>
      <c r="BJ66" s="1"/>
      <c r="BK66" s="1"/>
      <c r="BL66" s="1"/>
      <c r="BS66" s="1"/>
      <c r="BT66" s="1"/>
      <c r="BU66" s="1"/>
      <c r="BV66" s="1"/>
      <c r="BW66" s="1"/>
      <c r="BX66" s="1"/>
      <c r="BY66" s="1"/>
      <c r="BZ66" s="1"/>
      <c r="CA66" s="1"/>
      <c r="CK66" s="151"/>
      <c r="CL66" s="77"/>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s="17" customFormat="1" x14ac:dyDescent="0.15">
      <c r="A67" s="1"/>
      <c r="B67" s="1"/>
      <c r="C67" s="1"/>
      <c r="D67" s="1"/>
      <c r="E67" s="1"/>
      <c r="F67" s="1"/>
      <c r="G67" s="1"/>
      <c r="H67" s="1"/>
      <c r="I67" s="1"/>
      <c r="J67" s="1"/>
      <c r="K67" s="1"/>
      <c r="L67" s="1"/>
      <c r="M67" s="1"/>
      <c r="N67" s="1"/>
      <c r="O67" s="142"/>
      <c r="P67" s="1"/>
      <c r="Q67" s="1"/>
      <c r="R67" s="1"/>
      <c r="S67" s="1"/>
      <c r="T67" s="142"/>
      <c r="Y67" s="144"/>
      <c r="AA67" s="1"/>
      <c r="AB67" s="1"/>
      <c r="AC67" s="1"/>
      <c r="AD67" s="1"/>
      <c r="AE67" s="1"/>
      <c r="AF67" s="1"/>
      <c r="AG67" s="1"/>
      <c r="AH67" s="1"/>
      <c r="AI67" s="1"/>
      <c r="AJ67" s="1"/>
      <c r="AK67" s="1"/>
      <c r="AL67" s="1"/>
      <c r="AM67" s="1"/>
      <c r="AN67" s="1"/>
      <c r="AO67" s="1"/>
      <c r="AP67" s="1"/>
      <c r="AQ67" s="1"/>
      <c r="AR67" s="1"/>
      <c r="AS67" s="1"/>
      <c r="AX67" s="144"/>
      <c r="AY67" s="1"/>
      <c r="AZ67" s="1"/>
      <c r="BA67" s="1"/>
      <c r="BB67" s="1"/>
      <c r="BC67" s="1"/>
      <c r="BD67" s="1"/>
      <c r="BE67" s="1"/>
      <c r="BF67" s="1"/>
      <c r="BG67" s="1"/>
      <c r="BH67" s="1"/>
      <c r="BI67" s="1"/>
      <c r="BJ67" s="1"/>
      <c r="BK67" s="1"/>
      <c r="BL67" s="1"/>
      <c r="BS67" s="1"/>
      <c r="BT67" s="1"/>
      <c r="BU67" s="1"/>
      <c r="BV67" s="1"/>
      <c r="BW67" s="1"/>
      <c r="BX67" s="1"/>
      <c r="BY67" s="1"/>
      <c r="BZ67" s="1"/>
      <c r="CA67" s="1"/>
      <c r="CK67" s="151"/>
      <c r="CL67" s="77"/>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s="17" customFormat="1" x14ac:dyDescent="0.15">
      <c r="A68" s="1"/>
      <c r="B68" s="1"/>
      <c r="C68" s="1"/>
      <c r="D68" s="1"/>
      <c r="E68" s="1"/>
      <c r="F68" s="1"/>
      <c r="G68" s="1"/>
      <c r="H68" s="1"/>
      <c r="I68" s="1"/>
      <c r="J68" s="1"/>
      <c r="K68" s="1"/>
      <c r="L68" s="1"/>
      <c r="M68" s="1"/>
      <c r="N68" s="1"/>
      <c r="O68" s="142"/>
      <c r="P68" s="1"/>
      <c r="Q68" s="1"/>
      <c r="R68" s="1"/>
      <c r="S68" s="1"/>
      <c r="T68" s="142"/>
      <c r="Y68" s="144"/>
      <c r="AA68" s="1"/>
      <c r="AB68" s="1"/>
      <c r="AC68" s="1"/>
      <c r="AD68" s="1"/>
      <c r="AE68" s="1"/>
      <c r="AF68" s="1"/>
      <c r="AG68" s="1"/>
      <c r="AH68" s="1"/>
      <c r="AI68" s="1"/>
      <c r="AJ68" s="1"/>
      <c r="AK68" s="1"/>
      <c r="AL68" s="1"/>
      <c r="AM68" s="1"/>
      <c r="AN68" s="1"/>
      <c r="AO68" s="1"/>
      <c r="AP68" s="1"/>
      <c r="AQ68" s="1"/>
      <c r="AR68" s="1"/>
      <c r="AS68" s="1"/>
      <c r="AX68" s="144"/>
      <c r="AY68" s="1"/>
      <c r="AZ68" s="1"/>
      <c r="BA68" s="1"/>
      <c r="BB68" s="1"/>
      <c r="BC68" s="1"/>
      <c r="BD68" s="1"/>
      <c r="BE68" s="1"/>
      <c r="BF68" s="1"/>
      <c r="BG68" s="1"/>
      <c r="BH68" s="1"/>
      <c r="BI68" s="1"/>
      <c r="BJ68" s="1"/>
      <c r="BK68" s="1"/>
      <c r="BL68" s="1"/>
      <c r="BS68" s="1"/>
      <c r="BT68" s="1"/>
      <c r="BU68" s="1"/>
      <c r="BV68" s="1"/>
      <c r="BW68" s="1"/>
      <c r="BX68" s="1"/>
      <c r="BY68" s="1"/>
      <c r="BZ68" s="1"/>
      <c r="CA68" s="1"/>
      <c r="CK68" s="151"/>
      <c r="CL68" s="77"/>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s="17" customFormat="1" x14ac:dyDescent="0.15">
      <c r="A69" s="1"/>
      <c r="B69" s="1"/>
      <c r="C69" s="1"/>
      <c r="D69" s="1"/>
      <c r="E69" s="1"/>
      <c r="F69" s="1"/>
      <c r="G69" s="1"/>
      <c r="H69" s="1"/>
      <c r="I69" s="1"/>
      <c r="J69" s="1"/>
      <c r="K69" s="1"/>
      <c r="L69" s="1"/>
      <c r="M69" s="1"/>
      <c r="N69" s="1"/>
      <c r="O69" s="142"/>
      <c r="P69" s="1"/>
      <c r="Q69" s="1"/>
      <c r="R69" s="1"/>
      <c r="S69" s="1"/>
      <c r="T69" s="142"/>
      <c r="Y69" s="144"/>
      <c r="AA69" s="1"/>
      <c r="AB69" s="1"/>
      <c r="AC69" s="1"/>
      <c r="AD69" s="1"/>
      <c r="AE69" s="1"/>
      <c r="AF69" s="1"/>
      <c r="AG69" s="1"/>
      <c r="AH69" s="1"/>
      <c r="AI69" s="1"/>
      <c r="AJ69" s="1"/>
      <c r="AK69" s="1"/>
      <c r="AL69" s="1"/>
      <c r="AM69" s="1"/>
      <c r="AN69" s="1"/>
      <c r="AO69" s="1"/>
      <c r="AP69" s="1"/>
      <c r="AQ69" s="1"/>
      <c r="AR69" s="1"/>
      <c r="AS69" s="1"/>
      <c r="AX69" s="144"/>
      <c r="AY69" s="1"/>
      <c r="AZ69" s="1"/>
      <c r="BA69" s="1"/>
      <c r="BB69" s="1"/>
      <c r="BC69" s="1"/>
      <c r="BD69" s="1"/>
      <c r="BE69" s="1"/>
      <c r="BF69" s="1"/>
      <c r="BG69" s="1"/>
      <c r="BH69" s="1"/>
      <c r="BI69" s="1"/>
      <c r="BJ69" s="1"/>
      <c r="BK69" s="1"/>
      <c r="BL69" s="1"/>
      <c r="BS69" s="1"/>
      <c r="BT69" s="1"/>
      <c r="BU69" s="1"/>
      <c r="BV69" s="1"/>
      <c r="BW69" s="1"/>
      <c r="BX69" s="1"/>
      <c r="BY69" s="1"/>
      <c r="BZ69" s="1"/>
      <c r="CA69" s="1"/>
      <c r="CK69" s="151"/>
      <c r="CL69" s="77"/>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s="17" customFormat="1" x14ac:dyDescent="0.15">
      <c r="A70" s="1"/>
      <c r="B70" s="1"/>
      <c r="C70" s="1"/>
      <c r="D70" s="1"/>
      <c r="E70" s="1"/>
      <c r="F70" s="1"/>
      <c r="G70" s="1"/>
      <c r="H70" s="1"/>
      <c r="I70" s="1"/>
      <c r="J70" s="1"/>
      <c r="K70" s="1"/>
      <c r="L70" s="1"/>
      <c r="M70" s="1"/>
      <c r="N70" s="1"/>
      <c r="O70" s="142"/>
      <c r="P70" s="1"/>
      <c r="Q70" s="1"/>
      <c r="R70" s="1"/>
      <c r="S70" s="1"/>
      <c r="T70" s="142"/>
      <c r="Y70" s="144"/>
      <c r="AA70" s="1"/>
      <c r="AB70" s="1"/>
      <c r="AC70" s="1"/>
      <c r="AD70" s="1"/>
      <c r="AE70" s="1"/>
      <c r="AF70" s="1"/>
      <c r="AG70" s="1"/>
      <c r="AH70" s="1"/>
      <c r="AI70" s="1"/>
      <c r="AJ70" s="1"/>
      <c r="AK70" s="1"/>
      <c r="AL70" s="1"/>
      <c r="AM70" s="1"/>
      <c r="AN70" s="1"/>
      <c r="AO70" s="1"/>
      <c r="AP70" s="1"/>
      <c r="AQ70" s="1"/>
      <c r="AR70" s="1"/>
      <c r="AS70" s="1"/>
      <c r="AX70" s="144"/>
      <c r="AY70" s="1"/>
      <c r="AZ70" s="1"/>
      <c r="BA70" s="1"/>
      <c r="BB70" s="1"/>
      <c r="BC70" s="1"/>
      <c r="BD70" s="1"/>
      <c r="BE70" s="1"/>
      <c r="BF70" s="1"/>
      <c r="BG70" s="1"/>
      <c r="BH70" s="1"/>
      <c r="BI70" s="1"/>
      <c r="BJ70" s="1"/>
      <c r="BK70" s="1"/>
      <c r="BL70" s="1"/>
      <c r="BS70" s="1"/>
      <c r="BT70" s="1"/>
      <c r="BU70" s="1"/>
      <c r="BV70" s="1"/>
      <c r="BW70" s="1"/>
      <c r="BX70" s="1"/>
      <c r="BY70" s="1"/>
      <c r="BZ70" s="1"/>
      <c r="CA70" s="1"/>
      <c r="CK70" s="151"/>
      <c r="CL70" s="77"/>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s="17" customFormat="1" x14ac:dyDescent="0.15">
      <c r="A71" s="1"/>
      <c r="B71" s="1"/>
      <c r="C71" s="1"/>
      <c r="D71" s="1"/>
      <c r="E71" s="1"/>
      <c r="F71" s="1"/>
      <c r="G71" s="1"/>
      <c r="H71" s="1"/>
      <c r="I71" s="1"/>
      <c r="J71" s="1"/>
      <c r="K71" s="1"/>
      <c r="L71" s="1"/>
      <c r="M71" s="1"/>
      <c r="N71" s="1"/>
      <c r="O71" s="142"/>
      <c r="P71" s="1"/>
      <c r="Q71" s="1"/>
      <c r="R71" s="1"/>
      <c r="S71" s="1"/>
      <c r="T71" s="142"/>
      <c r="Y71" s="144"/>
      <c r="AA71" s="1"/>
      <c r="AB71" s="1"/>
      <c r="AC71" s="1"/>
      <c r="AD71" s="1"/>
      <c r="AE71" s="1"/>
      <c r="AF71" s="1"/>
      <c r="AG71" s="1"/>
      <c r="AH71" s="1"/>
      <c r="AI71" s="1"/>
      <c r="AJ71" s="1"/>
      <c r="AK71" s="1"/>
      <c r="AL71" s="1"/>
      <c r="AM71" s="1"/>
      <c r="AN71" s="1"/>
      <c r="AO71" s="1"/>
      <c r="AP71" s="1"/>
      <c r="AQ71" s="1"/>
      <c r="AR71" s="1"/>
      <c r="AS71" s="1"/>
      <c r="AX71" s="144"/>
      <c r="AY71" s="1"/>
      <c r="AZ71" s="1"/>
      <c r="BA71" s="1"/>
      <c r="BB71" s="1"/>
      <c r="BC71" s="1"/>
      <c r="BD71" s="1"/>
      <c r="BE71" s="1"/>
      <c r="BF71" s="1"/>
      <c r="BG71" s="1"/>
      <c r="BH71" s="1"/>
      <c r="BI71" s="1"/>
      <c r="BJ71" s="1"/>
      <c r="BK71" s="1"/>
      <c r="BL71" s="1"/>
      <c r="BS71" s="1"/>
      <c r="BT71" s="1"/>
      <c r="BU71" s="1"/>
      <c r="BV71" s="1"/>
      <c r="BW71" s="1"/>
      <c r="BX71" s="1"/>
      <c r="BY71" s="1"/>
      <c r="BZ71" s="1"/>
      <c r="CA71" s="1"/>
      <c r="CK71" s="151"/>
      <c r="CL71" s="77"/>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s="17" customFormat="1" x14ac:dyDescent="0.15">
      <c r="A72" s="1"/>
      <c r="B72" s="1"/>
      <c r="C72" s="1"/>
      <c r="D72" s="1"/>
      <c r="E72" s="1"/>
      <c r="F72" s="1"/>
      <c r="G72" s="1"/>
      <c r="H72" s="1"/>
      <c r="I72" s="1"/>
      <c r="J72" s="1"/>
      <c r="K72" s="1"/>
      <c r="L72" s="1"/>
      <c r="M72" s="1"/>
      <c r="N72" s="1"/>
      <c r="O72" s="142"/>
      <c r="P72" s="1"/>
      <c r="Q72" s="1"/>
      <c r="R72" s="1"/>
      <c r="S72" s="1"/>
      <c r="T72" s="142"/>
      <c r="Y72" s="144"/>
      <c r="AA72" s="1"/>
      <c r="AB72" s="1"/>
      <c r="AC72" s="1"/>
      <c r="AD72" s="1"/>
      <c r="AE72" s="1"/>
      <c r="AF72" s="1"/>
      <c r="AG72" s="1"/>
      <c r="AH72" s="1"/>
      <c r="AI72" s="1"/>
      <c r="AJ72" s="1"/>
      <c r="AK72" s="1"/>
      <c r="AL72" s="1"/>
      <c r="AM72" s="1"/>
      <c r="AN72" s="1"/>
      <c r="AO72" s="1"/>
      <c r="AP72" s="1"/>
      <c r="AQ72" s="1"/>
      <c r="AR72" s="1"/>
      <c r="AS72" s="1"/>
      <c r="AX72" s="144"/>
      <c r="AY72" s="1"/>
      <c r="AZ72" s="1"/>
      <c r="BA72" s="1"/>
      <c r="BB72" s="1"/>
      <c r="BC72" s="1"/>
      <c r="BD72" s="1"/>
      <c r="BE72" s="1"/>
      <c r="BF72" s="1"/>
      <c r="BG72" s="1"/>
      <c r="BH72" s="1"/>
      <c r="BI72" s="1"/>
      <c r="BJ72" s="1"/>
      <c r="BK72" s="1"/>
      <c r="BL72" s="1"/>
      <c r="BS72" s="1"/>
      <c r="BT72" s="1"/>
      <c r="BU72" s="1"/>
      <c r="BV72" s="1"/>
      <c r="BW72" s="1"/>
      <c r="BX72" s="1"/>
      <c r="BY72" s="1"/>
      <c r="BZ72" s="1"/>
      <c r="CA72" s="1"/>
      <c r="CK72" s="151"/>
      <c r="CL72" s="77"/>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s="17" customFormat="1" x14ac:dyDescent="0.15">
      <c r="A73" s="1"/>
      <c r="B73" s="1"/>
      <c r="C73" s="1"/>
      <c r="D73" s="1"/>
      <c r="E73" s="1"/>
      <c r="F73" s="1"/>
      <c r="G73" s="1"/>
      <c r="H73" s="1"/>
      <c r="I73" s="1"/>
      <c r="J73" s="1"/>
      <c r="K73" s="1"/>
      <c r="L73" s="1"/>
      <c r="M73" s="1"/>
      <c r="N73" s="1"/>
      <c r="O73" s="142"/>
      <c r="P73" s="1"/>
      <c r="Q73" s="1"/>
      <c r="R73" s="1"/>
      <c r="S73" s="1"/>
      <c r="T73" s="142"/>
      <c r="Y73" s="144"/>
      <c r="AA73" s="1"/>
      <c r="AB73" s="1"/>
      <c r="AC73" s="1"/>
      <c r="AD73" s="1"/>
      <c r="AE73" s="1"/>
      <c r="AF73" s="1"/>
      <c r="AG73" s="1"/>
      <c r="AH73" s="1"/>
      <c r="AI73" s="1"/>
      <c r="AJ73" s="1"/>
      <c r="AK73" s="1"/>
      <c r="AL73" s="1"/>
      <c r="AM73" s="1"/>
      <c r="AN73" s="1"/>
      <c r="AO73" s="1"/>
      <c r="AP73" s="1"/>
      <c r="AQ73" s="1"/>
      <c r="AR73" s="1"/>
      <c r="AS73" s="1"/>
      <c r="AX73" s="144"/>
      <c r="AY73" s="1"/>
      <c r="AZ73" s="1"/>
      <c r="BA73" s="1"/>
      <c r="BB73" s="1"/>
      <c r="BC73" s="1"/>
      <c r="BD73" s="1"/>
      <c r="BE73" s="1"/>
      <c r="BF73" s="1"/>
      <c r="BG73" s="1"/>
      <c r="BH73" s="1"/>
      <c r="BI73" s="1"/>
      <c r="BJ73" s="1"/>
      <c r="BK73" s="1"/>
      <c r="BL73" s="1"/>
      <c r="BS73" s="1"/>
      <c r="BT73" s="1"/>
      <c r="BU73" s="1"/>
      <c r="BV73" s="1"/>
      <c r="BW73" s="1"/>
      <c r="BX73" s="1"/>
      <c r="BY73" s="1"/>
      <c r="BZ73" s="1"/>
      <c r="CA73" s="1"/>
      <c r="CK73" s="151"/>
      <c r="CL73" s="77"/>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s="17" customFormat="1" x14ac:dyDescent="0.15">
      <c r="A74" s="1"/>
      <c r="B74" s="1"/>
      <c r="C74" s="1"/>
      <c r="D74" s="1"/>
      <c r="E74" s="1"/>
      <c r="F74" s="1"/>
      <c r="G74" s="1"/>
      <c r="H74" s="1"/>
      <c r="I74" s="1"/>
      <c r="J74" s="1"/>
      <c r="K74" s="1"/>
      <c r="L74" s="1"/>
      <c r="M74" s="1"/>
      <c r="N74" s="1"/>
      <c r="O74" s="142"/>
      <c r="P74" s="1"/>
      <c r="Q74" s="1"/>
      <c r="R74" s="1"/>
      <c r="S74" s="1"/>
      <c r="T74" s="142"/>
      <c r="Y74" s="144"/>
      <c r="AA74" s="1"/>
      <c r="AB74" s="1"/>
      <c r="AC74" s="1"/>
      <c r="AD74" s="1"/>
      <c r="AE74" s="1"/>
      <c r="AF74" s="1"/>
      <c r="AG74" s="1"/>
      <c r="AH74" s="1"/>
      <c r="AI74" s="1"/>
      <c r="AJ74" s="1"/>
      <c r="AK74" s="1"/>
      <c r="AL74" s="1"/>
      <c r="AM74" s="1"/>
      <c r="AN74" s="1"/>
      <c r="AO74" s="1"/>
      <c r="AP74" s="1"/>
      <c r="AQ74" s="1"/>
      <c r="AR74" s="1"/>
      <c r="AS74" s="1"/>
      <c r="AX74" s="144"/>
      <c r="AY74" s="1"/>
      <c r="AZ74" s="1"/>
      <c r="BA74" s="1"/>
      <c r="BB74" s="1"/>
      <c r="BC74" s="1"/>
      <c r="BD74" s="1"/>
      <c r="BE74" s="1"/>
      <c r="BF74" s="1"/>
      <c r="BG74" s="1"/>
      <c r="BH74" s="1"/>
      <c r="BI74" s="1"/>
      <c r="BJ74" s="1"/>
      <c r="BK74" s="1"/>
      <c r="BL74" s="1"/>
      <c r="BS74" s="1"/>
      <c r="BT74" s="1"/>
      <c r="BU74" s="1"/>
      <c r="BV74" s="1"/>
      <c r="BW74" s="1"/>
      <c r="BX74" s="1"/>
      <c r="BY74" s="1"/>
      <c r="BZ74" s="1"/>
      <c r="CA74" s="1"/>
      <c r="CK74" s="151"/>
      <c r="CL74" s="77"/>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s="17" customFormat="1" x14ac:dyDescent="0.15">
      <c r="A75" s="1"/>
      <c r="B75" s="1"/>
      <c r="C75" s="1"/>
      <c r="D75" s="1"/>
      <c r="E75" s="1"/>
      <c r="F75" s="1"/>
      <c r="G75" s="1"/>
      <c r="H75" s="1"/>
      <c r="I75" s="1"/>
      <c r="J75" s="1"/>
      <c r="K75" s="1"/>
      <c r="L75" s="1"/>
      <c r="M75" s="1"/>
      <c r="N75" s="1"/>
      <c r="O75" s="142"/>
      <c r="P75" s="1"/>
      <c r="Q75" s="1"/>
      <c r="R75" s="1"/>
      <c r="S75" s="1"/>
      <c r="T75" s="142"/>
      <c r="Y75" s="144"/>
      <c r="AA75" s="1"/>
      <c r="AB75" s="1"/>
      <c r="AC75" s="1"/>
      <c r="AD75" s="1"/>
      <c r="AE75" s="1"/>
      <c r="AF75" s="1"/>
      <c r="AG75" s="1"/>
      <c r="AH75" s="1"/>
      <c r="AI75" s="1"/>
      <c r="AJ75" s="1"/>
      <c r="AK75" s="1"/>
      <c r="AL75" s="1"/>
      <c r="AM75" s="1"/>
      <c r="AN75" s="1"/>
      <c r="AO75" s="1"/>
      <c r="AP75" s="1"/>
      <c r="AQ75" s="1"/>
      <c r="AR75" s="1"/>
      <c r="AS75" s="1"/>
      <c r="AX75" s="144"/>
      <c r="AY75" s="1"/>
      <c r="AZ75" s="1"/>
      <c r="BA75" s="1"/>
      <c r="BB75" s="1"/>
      <c r="BC75" s="1"/>
      <c r="BD75" s="1"/>
      <c r="BE75" s="1"/>
      <c r="BF75" s="1"/>
      <c r="BG75" s="1"/>
      <c r="BH75" s="1"/>
      <c r="BI75" s="1"/>
      <c r="BJ75" s="1"/>
      <c r="BK75" s="1"/>
      <c r="BL75" s="1"/>
      <c r="BS75" s="1"/>
      <c r="BT75" s="1"/>
      <c r="BU75" s="1"/>
      <c r="BV75" s="1"/>
      <c r="BW75" s="1"/>
      <c r="BX75" s="1"/>
      <c r="BY75" s="1"/>
      <c r="BZ75" s="1"/>
      <c r="CA75" s="1"/>
      <c r="CK75" s="151"/>
      <c r="CL75" s="77"/>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s="17" customFormat="1" x14ac:dyDescent="0.15">
      <c r="A76" s="1"/>
      <c r="B76" s="1"/>
      <c r="C76" s="1"/>
      <c r="D76" s="1"/>
      <c r="E76" s="1"/>
      <c r="F76" s="1"/>
      <c r="G76" s="1"/>
      <c r="H76" s="1"/>
      <c r="I76" s="1"/>
      <c r="J76" s="1"/>
      <c r="K76" s="1"/>
      <c r="L76" s="1"/>
      <c r="M76" s="1"/>
      <c r="N76" s="1"/>
      <c r="O76" s="142"/>
      <c r="P76" s="1"/>
      <c r="Q76" s="1"/>
      <c r="R76" s="1"/>
      <c r="S76" s="1"/>
      <c r="T76" s="142"/>
      <c r="Y76" s="144"/>
      <c r="AA76" s="1"/>
      <c r="AB76" s="1"/>
      <c r="AC76" s="1"/>
      <c r="AD76" s="1"/>
      <c r="AE76" s="1"/>
      <c r="AF76" s="1"/>
      <c r="AG76" s="1"/>
      <c r="AH76" s="1"/>
      <c r="AI76" s="1"/>
      <c r="AJ76" s="1"/>
      <c r="AK76" s="1"/>
      <c r="AL76" s="1"/>
      <c r="AM76" s="1"/>
      <c r="AN76" s="1"/>
      <c r="AO76" s="1"/>
      <c r="AP76" s="1"/>
      <c r="AQ76" s="1"/>
      <c r="AR76" s="1"/>
      <c r="AS76" s="1"/>
      <c r="AX76" s="144"/>
      <c r="AY76" s="1"/>
      <c r="AZ76" s="1"/>
      <c r="BA76" s="1"/>
      <c r="BB76" s="1"/>
      <c r="BC76" s="1"/>
      <c r="BD76" s="1"/>
      <c r="BE76" s="1"/>
      <c r="BF76" s="1"/>
      <c r="BG76" s="1"/>
      <c r="BH76" s="1"/>
      <c r="BI76" s="1"/>
      <c r="BJ76" s="1"/>
      <c r="BK76" s="1"/>
      <c r="BL76" s="1"/>
      <c r="BS76" s="1"/>
      <c r="BT76" s="1"/>
      <c r="BU76" s="1"/>
      <c r="BV76" s="1"/>
      <c r="BW76" s="1"/>
      <c r="BX76" s="1"/>
      <c r="BY76" s="1"/>
      <c r="BZ76" s="1"/>
      <c r="CA76" s="1"/>
      <c r="CK76" s="151"/>
      <c r="CL76" s="77"/>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row>
    <row r="77" spans="1:237" s="17" customFormat="1" x14ac:dyDescent="0.15">
      <c r="A77" s="1"/>
      <c r="B77" s="1"/>
      <c r="C77" s="1"/>
      <c r="D77" s="1"/>
      <c r="E77" s="1"/>
      <c r="F77" s="1"/>
      <c r="G77" s="1"/>
      <c r="H77" s="1"/>
      <c r="I77" s="1"/>
      <c r="J77" s="1"/>
      <c r="K77" s="1"/>
      <c r="L77" s="1"/>
      <c r="M77" s="1"/>
      <c r="N77" s="1"/>
      <c r="O77" s="142"/>
      <c r="P77" s="1"/>
      <c r="Q77" s="1"/>
      <c r="R77" s="1"/>
      <c r="S77" s="1"/>
      <c r="T77" s="142"/>
      <c r="Y77" s="144"/>
      <c r="AA77" s="1"/>
      <c r="AB77" s="1"/>
      <c r="AC77" s="1"/>
      <c r="AD77" s="1"/>
      <c r="AE77" s="1"/>
      <c r="AF77" s="1"/>
      <c r="AG77" s="1"/>
      <c r="AH77" s="1"/>
      <c r="AI77" s="1"/>
      <c r="AJ77" s="1"/>
      <c r="AK77" s="1"/>
      <c r="AL77" s="1"/>
      <c r="AM77" s="1"/>
      <c r="AN77" s="1"/>
      <c r="AO77" s="1"/>
      <c r="AP77" s="1"/>
      <c r="AQ77" s="1"/>
      <c r="AR77" s="1"/>
      <c r="AS77" s="1"/>
      <c r="AX77" s="144"/>
      <c r="AY77" s="1"/>
      <c r="AZ77" s="1"/>
      <c r="BA77" s="1"/>
      <c r="BB77" s="1"/>
      <c r="BC77" s="1"/>
      <c r="BD77" s="1"/>
      <c r="BE77" s="1"/>
      <c r="BF77" s="1"/>
      <c r="BG77" s="1"/>
      <c r="BH77" s="1"/>
      <c r="BI77" s="1"/>
      <c r="BJ77" s="1"/>
      <c r="BK77" s="1"/>
      <c r="BL77" s="1"/>
      <c r="BS77" s="1"/>
      <c r="BT77" s="1"/>
      <c r="BU77" s="1"/>
      <c r="BV77" s="1"/>
      <c r="BW77" s="1"/>
      <c r="BX77" s="1"/>
      <c r="BY77" s="1"/>
      <c r="BZ77" s="1"/>
      <c r="CA77" s="1"/>
      <c r="CK77" s="151"/>
      <c r="CL77" s="77"/>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row>
    <row r="78" spans="1:237" s="17" customFormat="1" x14ac:dyDescent="0.15">
      <c r="A78" s="1"/>
      <c r="B78" s="1"/>
      <c r="C78" s="1"/>
      <c r="D78" s="1"/>
      <c r="E78" s="1"/>
      <c r="F78" s="1"/>
      <c r="G78" s="1"/>
      <c r="H78" s="1"/>
      <c r="I78" s="1"/>
      <c r="J78" s="1"/>
      <c r="K78" s="1"/>
      <c r="L78" s="1"/>
      <c r="M78" s="1"/>
      <c r="N78" s="1"/>
      <c r="O78" s="142"/>
      <c r="P78" s="1"/>
      <c r="Q78" s="1"/>
      <c r="R78" s="1"/>
      <c r="S78" s="1"/>
      <c r="T78" s="142"/>
      <c r="Y78" s="144"/>
      <c r="AA78" s="1"/>
      <c r="AB78" s="1"/>
      <c r="AC78" s="1"/>
      <c r="AD78" s="1"/>
      <c r="AE78" s="1"/>
      <c r="AF78" s="1"/>
      <c r="AG78" s="1"/>
      <c r="AH78" s="1"/>
      <c r="AI78" s="1"/>
      <c r="AJ78" s="1"/>
      <c r="AK78" s="1"/>
      <c r="AL78" s="1"/>
      <c r="AM78" s="1"/>
      <c r="AN78" s="1"/>
      <c r="AO78" s="1"/>
      <c r="AP78" s="1"/>
      <c r="AQ78" s="1"/>
      <c r="AR78" s="1"/>
      <c r="AS78" s="1"/>
      <c r="AX78" s="144"/>
      <c r="AY78" s="1"/>
      <c r="AZ78" s="1"/>
      <c r="BA78" s="1"/>
      <c r="BB78" s="1"/>
      <c r="BC78" s="1"/>
      <c r="BD78" s="1"/>
      <c r="BE78" s="1"/>
      <c r="BF78" s="1"/>
      <c r="BG78" s="1"/>
      <c r="BH78" s="1"/>
      <c r="BI78" s="1"/>
      <c r="BJ78" s="1"/>
      <c r="BK78" s="1"/>
      <c r="BL78" s="1"/>
      <c r="BS78" s="1"/>
      <c r="BT78" s="1"/>
      <c r="BU78" s="1"/>
      <c r="BV78" s="1"/>
      <c r="BW78" s="1"/>
      <c r="BX78" s="1"/>
      <c r="BY78" s="1"/>
      <c r="BZ78" s="1"/>
      <c r="CA78" s="1"/>
      <c r="CK78" s="151"/>
      <c r="CL78" s="77"/>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row>
    <row r="79" spans="1:237" s="17" customFormat="1" x14ac:dyDescent="0.15">
      <c r="A79" s="1"/>
      <c r="B79" s="1"/>
      <c r="C79" s="1"/>
      <c r="D79" s="1"/>
      <c r="E79" s="1"/>
      <c r="F79" s="1"/>
      <c r="G79" s="1"/>
      <c r="H79" s="1"/>
      <c r="I79" s="1"/>
      <c r="J79" s="1"/>
      <c r="K79" s="1"/>
      <c r="L79" s="1"/>
      <c r="M79" s="1"/>
      <c r="N79" s="1"/>
      <c r="O79" s="142"/>
      <c r="P79" s="1"/>
      <c r="Q79" s="1"/>
      <c r="R79" s="1"/>
      <c r="S79" s="1"/>
      <c r="T79" s="142"/>
      <c r="Y79" s="144"/>
      <c r="AA79" s="1"/>
      <c r="AB79" s="1"/>
      <c r="AC79" s="1"/>
      <c r="AD79" s="1"/>
      <c r="AE79" s="1"/>
      <c r="AF79" s="1"/>
      <c r="AG79" s="1"/>
      <c r="AH79" s="1"/>
      <c r="AI79" s="1"/>
      <c r="AJ79" s="1"/>
      <c r="AK79" s="1"/>
      <c r="AL79" s="1"/>
      <c r="AM79" s="1"/>
      <c r="AN79" s="1"/>
      <c r="AO79" s="1"/>
      <c r="AP79" s="1"/>
      <c r="AQ79" s="1"/>
      <c r="AR79" s="1"/>
      <c r="AS79" s="1"/>
      <c r="AX79" s="144"/>
      <c r="AY79" s="1"/>
      <c r="AZ79" s="1"/>
      <c r="BA79" s="1"/>
      <c r="BB79" s="1"/>
      <c r="BC79" s="1"/>
      <c r="BD79" s="1"/>
      <c r="BE79" s="1"/>
      <c r="BF79" s="1"/>
      <c r="BG79" s="1"/>
      <c r="BH79" s="1"/>
      <c r="BI79" s="1"/>
      <c r="BJ79" s="1"/>
      <c r="BK79" s="1"/>
      <c r="BL79" s="1"/>
      <c r="BS79" s="1"/>
      <c r="BT79" s="1"/>
      <c r="BU79" s="1"/>
      <c r="BV79" s="1"/>
      <c r="BW79" s="1"/>
      <c r="BX79" s="1"/>
      <c r="BY79" s="1"/>
      <c r="BZ79" s="1"/>
      <c r="CA79" s="1"/>
      <c r="CK79" s="151"/>
      <c r="CL79" s="77"/>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row>
    <row r="80" spans="1:237" s="17" customFormat="1" x14ac:dyDescent="0.15">
      <c r="A80" s="1"/>
      <c r="B80" s="1"/>
      <c r="C80" s="1"/>
      <c r="D80" s="1"/>
      <c r="E80" s="1"/>
      <c r="F80" s="1"/>
      <c r="G80" s="1"/>
      <c r="H80" s="1"/>
      <c r="I80" s="1"/>
      <c r="J80" s="1"/>
      <c r="K80" s="1"/>
      <c r="L80" s="1"/>
      <c r="M80" s="1"/>
      <c r="N80" s="1"/>
      <c r="O80" s="142"/>
      <c r="P80" s="1"/>
      <c r="Q80" s="1"/>
      <c r="R80" s="1"/>
      <c r="S80" s="1"/>
      <c r="T80" s="142"/>
      <c r="Y80" s="144"/>
      <c r="AA80" s="1"/>
      <c r="AB80" s="1"/>
      <c r="AC80" s="1"/>
      <c r="AD80" s="1"/>
      <c r="AE80" s="1"/>
      <c r="AF80" s="1"/>
      <c r="AG80" s="1"/>
      <c r="AH80" s="1"/>
      <c r="AI80" s="1"/>
      <c r="AJ80" s="1"/>
      <c r="AK80" s="1"/>
      <c r="AL80" s="1"/>
      <c r="AM80" s="1"/>
      <c r="AN80" s="1"/>
      <c r="AO80" s="1"/>
      <c r="AP80" s="1"/>
      <c r="AQ80" s="1"/>
      <c r="AR80" s="1"/>
      <c r="AS80" s="1"/>
      <c r="AX80" s="144"/>
      <c r="AY80" s="1"/>
      <c r="AZ80" s="1"/>
      <c r="BA80" s="1"/>
      <c r="BB80" s="1"/>
      <c r="BC80" s="1"/>
      <c r="BD80" s="1"/>
      <c r="BE80" s="1"/>
      <c r="BF80" s="1"/>
      <c r="BG80" s="1"/>
      <c r="BH80" s="1"/>
      <c r="BI80" s="1"/>
      <c r="BJ80" s="1"/>
      <c r="BK80" s="1"/>
      <c r="BL80" s="1"/>
      <c r="BS80" s="1"/>
      <c r="BT80" s="1"/>
      <c r="BU80" s="1"/>
      <c r="BV80" s="1"/>
      <c r="BW80" s="1"/>
      <c r="BX80" s="1"/>
      <c r="BY80" s="1"/>
      <c r="BZ80" s="1"/>
      <c r="CA80" s="1"/>
      <c r="CK80" s="151"/>
      <c r="CL80" s="77"/>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row>
    <row r="81" spans="1:237" s="17" customFormat="1" x14ac:dyDescent="0.15">
      <c r="A81" s="1"/>
      <c r="B81" s="1"/>
      <c r="C81" s="1"/>
      <c r="D81" s="1"/>
      <c r="E81" s="1"/>
      <c r="F81" s="1"/>
      <c r="G81" s="1"/>
      <c r="H81" s="1"/>
      <c r="I81" s="1"/>
      <c r="J81" s="1"/>
      <c r="K81" s="1"/>
      <c r="L81" s="1"/>
      <c r="M81" s="1"/>
      <c r="N81" s="1"/>
      <c r="O81" s="142"/>
      <c r="P81" s="1"/>
      <c r="Q81" s="1"/>
      <c r="R81" s="1"/>
      <c r="S81" s="1"/>
      <c r="T81" s="142"/>
      <c r="Y81" s="144"/>
      <c r="AA81" s="1"/>
      <c r="AB81" s="1"/>
      <c r="AC81" s="1"/>
      <c r="AD81" s="1"/>
      <c r="AE81" s="1"/>
      <c r="AF81" s="1"/>
      <c r="AG81" s="1"/>
      <c r="AH81" s="1"/>
      <c r="AI81" s="1"/>
      <c r="AJ81" s="1"/>
      <c r="AK81" s="1"/>
      <c r="AL81" s="1"/>
      <c r="AM81" s="1"/>
      <c r="AN81" s="1"/>
      <c r="AO81" s="1"/>
      <c r="AP81" s="1"/>
      <c r="AQ81" s="1"/>
      <c r="AR81" s="1"/>
      <c r="AS81" s="1"/>
      <c r="AX81" s="144"/>
      <c r="AY81" s="1"/>
      <c r="AZ81" s="1"/>
      <c r="BA81" s="1"/>
      <c r="BB81" s="1"/>
      <c r="BC81" s="1"/>
      <c r="BD81" s="1"/>
      <c r="BE81" s="1"/>
      <c r="BF81" s="1"/>
      <c r="BG81" s="1"/>
      <c r="BH81" s="1"/>
      <c r="BI81" s="1"/>
      <c r="BJ81" s="1"/>
      <c r="BK81" s="1"/>
      <c r="BL81" s="1"/>
      <c r="BS81" s="1"/>
      <c r="BT81" s="1"/>
      <c r="BU81" s="1"/>
      <c r="BV81" s="1"/>
      <c r="BW81" s="1"/>
      <c r="BX81" s="1"/>
      <c r="BY81" s="1"/>
      <c r="BZ81" s="1"/>
      <c r="CA81" s="1"/>
      <c r="CK81" s="151"/>
      <c r="CL81" s="77"/>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row>
    <row r="82" spans="1:237" s="17" customFormat="1" x14ac:dyDescent="0.15">
      <c r="A82" s="1"/>
      <c r="B82" s="1"/>
      <c r="C82" s="1"/>
      <c r="D82" s="1"/>
      <c r="E82" s="1"/>
      <c r="F82" s="1"/>
      <c r="G82" s="1"/>
      <c r="H82" s="1"/>
      <c r="I82" s="1"/>
      <c r="J82" s="1"/>
      <c r="K82" s="1"/>
      <c r="L82" s="1"/>
      <c r="M82" s="1"/>
      <c r="N82" s="1"/>
      <c r="O82" s="142"/>
      <c r="P82" s="1"/>
      <c r="Q82" s="1"/>
      <c r="R82" s="1"/>
      <c r="S82" s="1"/>
      <c r="T82" s="142"/>
      <c r="Y82" s="144"/>
      <c r="AA82" s="1"/>
      <c r="AB82" s="1"/>
      <c r="AC82" s="1"/>
      <c r="AD82" s="1"/>
      <c r="AE82" s="1"/>
      <c r="AF82" s="1"/>
      <c r="AG82" s="1"/>
      <c r="AH82" s="1"/>
      <c r="AI82" s="1"/>
      <c r="AJ82" s="1"/>
      <c r="AK82" s="1"/>
      <c r="AL82" s="1"/>
      <c r="AM82" s="1"/>
      <c r="AN82" s="1"/>
      <c r="AO82" s="1"/>
      <c r="AP82" s="1"/>
      <c r="AQ82" s="1"/>
      <c r="AR82" s="1"/>
      <c r="AS82" s="1"/>
      <c r="AX82" s="144"/>
      <c r="AY82" s="1"/>
      <c r="AZ82" s="1"/>
      <c r="BA82" s="1"/>
      <c r="BB82" s="1"/>
      <c r="BC82" s="1"/>
      <c r="BD82" s="1"/>
      <c r="BE82" s="1"/>
      <c r="BF82" s="1"/>
      <c r="BG82" s="1"/>
      <c r="BH82" s="1"/>
      <c r="BI82" s="1"/>
      <c r="BJ82" s="1"/>
      <c r="BK82" s="1"/>
      <c r="BL82" s="1"/>
      <c r="BS82" s="1"/>
      <c r="BT82" s="1"/>
      <c r="BU82" s="1"/>
      <c r="BV82" s="1"/>
      <c r="BW82" s="1"/>
      <c r="BX82" s="1"/>
      <c r="BY82" s="1"/>
      <c r="BZ82" s="1"/>
      <c r="CA82" s="1"/>
      <c r="CK82" s="151"/>
      <c r="CL82" s="77"/>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row>
    <row r="83" spans="1:237" s="17" customFormat="1" x14ac:dyDescent="0.15">
      <c r="A83" s="1"/>
      <c r="B83" s="1"/>
      <c r="C83" s="1"/>
      <c r="D83" s="1"/>
      <c r="E83" s="1"/>
      <c r="F83" s="1"/>
      <c r="G83" s="1"/>
      <c r="H83" s="1"/>
      <c r="I83" s="1"/>
      <c r="J83" s="1"/>
      <c r="K83" s="1"/>
      <c r="L83" s="1"/>
      <c r="M83" s="1"/>
      <c r="N83" s="1"/>
      <c r="O83" s="142"/>
      <c r="P83" s="1"/>
      <c r="Q83" s="1"/>
      <c r="R83" s="1"/>
      <c r="S83" s="1"/>
      <c r="T83" s="142"/>
      <c r="Y83" s="144"/>
      <c r="AA83" s="1"/>
      <c r="AB83" s="1"/>
      <c r="AC83" s="1"/>
      <c r="AD83" s="1"/>
      <c r="AE83" s="1"/>
      <c r="AF83" s="1"/>
      <c r="AG83" s="1"/>
      <c r="AH83" s="1"/>
      <c r="AI83" s="1"/>
      <c r="AJ83" s="1"/>
      <c r="AK83" s="1"/>
      <c r="AL83" s="1"/>
      <c r="AM83" s="1"/>
      <c r="AN83" s="1"/>
      <c r="AO83" s="1"/>
      <c r="AP83" s="1"/>
      <c r="AQ83" s="1"/>
      <c r="AR83" s="1"/>
      <c r="AS83" s="1"/>
      <c r="AX83" s="144"/>
      <c r="AY83" s="1"/>
      <c r="AZ83" s="1"/>
      <c r="BA83" s="1"/>
      <c r="BB83" s="1"/>
      <c r="BC83" s="1"/>
      <c r="BD83" s="1"/>
      <c r="BE83" s="1"/>
      <c r="BF83" s="1"/>
      <c r="BG83" s="1"/>
      <c r="BH83" s="1"/>
      <c r="BI83" s="1"/>
      <c r="BJ83" s="1"/>
      <c r="BK83" s="1"/>
      <c r="BL83" s="1"/>
      <c r="BS83" s="1"/>
      <c r="BT83" s="1"/>
      <c r="BU83" s="1"/>
      <c r="BV83" s="1"/>
      <c r="BW83" s="1"/>
      <c r="BX83" s="1"/>
      <c r="BY83" s="1"/>
      <c r="BZ83" s="1"/>
      <c r="CA83" s="1"/>
      <c r="CK83" s="151"/>
      <c r="CL83" s="77"/>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row>
    <row r="84" spans="1:237" s="17" customFormat="1" x14ac:dyDescent="0.15">
      <c r="A84" s="1"/>
      <c r="B84" s="1"/>
      <c r="C84" s="1"/>
      <c r="D84" s="1"/>
      <c r="E84" s="1"/>
      <c r="F84" s="1"/>
      <c r="G84" s="1"/>
      <c r="H84" s="1"/>
      <c r="I84" s="1"/>
      <c r="J84" s="1"/>
      <c r="K84" s="1"/>
      <c r="L84" s="1"/>
      <c r="M84" s="1"/>
      <c r="N84" s="1"/>
      <c r="O84" s="142"/>
      <c r="P84" s="1"/>
      <c r="Q84" s="1"/>
      <c r="R84" s="1"/>
      <c r="S84" s="1"/>
      <c r="T84" s="142"/>
      <c r="Y84" s="144"/>
      <c r="AA84" s="1"/>
      <c r="AB84" s="1"/>
      <c r="AC84" s="1"/>
      <c r="AD84" s="1"/>
      <c r="AE84" s="1"/>
      <c r="AF84" s="1"/>
      <c r="AG84" s="1"/>
      <c r="AH84" s="1"/>
      <c r="AI84" s="1"/>
      <c r="AJ84" s="1"/>
      <c r="AK84" s="1"/>
      <c r="AL84" s="1"/>
      <c r="AM84" s="1"/>
      <c r="AN84" s="1"/>
      <c r="AO84" s="1"/>
      <c r="AP84" s="1"/>
      <c r="AQ84" s="1"/>
      <c r="AR84" s="1"/>
      <c r="AS84" s="1"/>
      <c r="AX84" s="144"/>
      <c r="AY84" s="1"/>
      <c r="AZ84" s="1"/>
      <c r="BA84" s="1"/>
      <c r="BB84" s="1"/>
      <c r="BC84" s="1"/>
      <c r="BD84" s="1"/>
      <c r="BE84" s="1"/>
      <c r="BF84" s="1"/>
      <c r="BG84" s="1"/>
      <c r="BH84" s="1"/>
      <c r="BI84" s="1"/>
      <c r="BJ84" s="1"/>
      <c r="BK84" s="1"/>
      <c r="BL84" s="1"/>
      <c r="BS84" s="1"/>
      <c r="BT84" s="1"/>
      <c r="BU84" s="1"/>
      <c r="BV84" s="1"/>
      <c r="BW84" s="1"/>
      <c r="BX84" s="1"/>
      <c r="BY84" s="1"/>
      <c r="BZ84" s="1"/>
      <c r="CA84" s="1"/>
      <c r="CK84" s="151"/>
      <c r="CL84" s="77"/>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row>
    <row r="85" spans="1:237" s="17" customFormat="1" x14ac:dyDescent="0.15">
      <c r="A85" s="1"/>
      <c r="B85" s="1"/>
      <c r="C85" s="1"/>
      <c r="D85" s="1"/>
      <c r="E85" s="1"/>
      <c r="F85" s="1"/>
      <c r="G85" s="1"/>
      <c r="H85" s="1"/>
      <c r="I85" s="1"/>
      <c r="J85" s="1"/>
      <c r="K85" s="1"/>
      <c r="L85" s="1"/>
      <c r="M85" s="1"/>
      <c r="N85" s="1"/>
      <c r="O85" s="142"/>
      <c r="P85" s="1"/>
      <c r="Q85" s="1"/>
      <c r="R85" s="1"/>
      <c r="S85" s="1"/>
      <c r="T85" s="142"/>
      <c r="Y85" s="144"/>
      <c r="AA85" s="1"/>
      <c r="AB85" s="1"/>
      <c r="AC85" s="1"/>
      <c r="AD85" s="1"/>
      <c r="AE85" s="1"/>
      <c r="AF85" s="1"/>
      <c r="AG85" s="1"/>
      <c r="AH85" s="1"/>
      <c r="AI85" s="1"/>
      <c r="AJ85" s="1"/>
      <c r="AK85" s="1"/>
      <c r="AL85" s="1"/>
      <c r="AM85" s="1"/>
      <c r="AN85" s="1"/>
      <c r="AO85" s="1"/>
      <c r="AP85" s="1"/>
      <c r="AQ85" s="1"/>
      <c r="AR85" s="1"/>
      <c r="AS85" s="1"/>
      <c r="AX85" s="144"/>
      <c r="AY85" s="1"/>
      <c r="AZ85" s="1"/>
      <c r="BA85" s="1"/>
      <c r="BB85" s="1"/>
      <c r="BC85" s="1"/>
      <c r="BD85" s="1"/>
      <c r="BE85" s="1"/>
      <c r="BF85" s="1"/>
      <c r="BG85" s="1"/>
      <c r="BH85" s="1"/>
      <c r="BI85" s="1"/>
      <c r="BJ85" s="1"/>
      <c r="BK85" s="1"/>
      <c r="BL85" s="1"/>
      <c r="BS85" s="1"/>
      <c r="BT85" s="1"/>
      <c r="BU85" s="1"/>
      <c r="BV85" s="1"/>
      <c r="BW85" s="1"/>
      <c r="BX85" s="1"/>
      <c r="BY85" s="1"/>
      <c r="BZ85" s="1"/>
      <c r="CA85" s="1"/>
      <c r="CK85" s="151"/>
      <c r="CL85" s="77"/>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row>
    <row r="86" spans="1:237" s="17" customFormat="1" x14ac:dyDescent="0.15">
      <c r="A86" s="1"/>
      <c r="B86" s="1"/>
      <c r="C86" s="1"/>
      <c r="D86" s="1"/>
      <c r="E86" s="1"/>
      <c r="F86" s="1"/>
      <c r="G86" s="1"/>
      <c r="H86" s="1"/>
      <c r="I86" s="1"/>
      <c r="J86" s="1"/>
      <c r="K86" s="1"/>
      <c r="L86" s="1"/>
      <c r="M86" s="1"/>
      <c r="N86" s="1"/>
      <c r="O86" s="142"/>
      <c r="P86" s="1"/>
      <c r="Q86" s="1"/>
      <c r="R86" s="1"/>
      <c r="S86" s="1"/>
      <c r="T86" s="142"/>
      <c r="Y86" s="144"/>
      <c r="AA86" s="1"/>
      <c r="AB86" s="1"/>
      <c r="AC86" s="1"/>
      <c r="AD86" s="1"/>
      <c r="AE86" s="1"/>
      <c r="AF86" s="1"/>
      <c r="AG86" s="1"/>
      <c r="AH86" s="1"/>
      <c r="AI86" s="1"/>
      <c r="AJ86" s="1"/>
      <c r="AK86" s="1"/>
      <c r="AL86" s="1"/>
      <c r="AM86" s="1"/>
      <c r="AN86" s="1"/>
      <c r="AO86" s="1"/>
      <c r="AP86" s="1"/>
      <c r="AQ86" s="1"/>
      <c r="AR86" s="1"/>
      <c r="AS86" s="1"/>
      <c r="AX86" s="144"/>
      <c r="AY86" s="1"/>
      <c r="AZ86" s="1"/>
      <c r="BA86" s="1"/>
      <c r="BB86" s="1"/>
      <c r="BC86" s="1"/>
      <c r="BD86" s="1"/>
      <c r="BE86" s="1"/>
      <c r="BF86" s="1"/>
      <c r="BG86" s="1"/>
      <c r="BH86" s="1"/>
      <c r="BI86" s="1"/>
      <c r="BJ86" s="1"/>
      <c r="BK86" s="1"/>
      <c r="BL86" s="1"/>
      <c r="BS86" s="1"/>
      <c r="BT86" s="1"/>
      <c r="BU86" s="1"/>
      <c r="BV86" s="1"/>
      <c r="BW86" s="1"/>
      <c r="BX86" s="1"/>
      <c r="BY86" s="1"/>
      <c r="BZ86" s="1"/>
      <c r="CA86" s="1"/>
      <c r="CK86" s="151"/>
      <c r="CL86" s="77"/>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row>
    <row r="87" spans="1:237" s="17" customFormat="1" x14ac:dyDescent="0.15">
      <c r="A87" s="1"/>
      <c r="B87" s="1"/>
      <c r="C87" s="1"/>
      <c r="D87" s="1"/>
      <c r="E87" s="1"/>
      <c r="F87" s="1"/>
      <c r="G87" s="1"/>
      <c r="H87" s="1"/>
      <c r="I87" s="1"/>
      <c r="J87" s="1"/>
      <c r="K87" s="1"/>
      <c r="L87" s="1"/>
      <c r="M87" s="1"/>
      <c r="N87" s="1"/>
      <c r="O87" s="142"/>
      <c r="P87" s="1"/>
      <c r="Q87" s="1"/>
      <c r="R87" s="1"/>
      <c r="S87" s="1"/>
      <c r="T87" s="142"/>
      <c r="Y87" s="144"/>
      <c r="AA87" s="1"/>
      <c r="AB87" s="1"/>
      <c r="AC87" s="1"/>
      <c r="AD87" s="1"/>
      <c r="AE87" s="1"/>
      <c r="AF87" s="1"/>
      <c r="AG87" s="1"/>
      <c r="AH87" s="1"/>
      <c r="AI87" s="1"/>
      <c r="AJ87" s="1"/>
      <c r="AK87" s="1"/>
      <c r="AL87" s="1"/>
      <c r="AM87" s="1"/>
      <c r="AN87" s="1"/>
      <c r="AO87" s="1"/>
      <c r="AP87" s="1"/>
      <c r="AQ87" s="1"/>
      <c r="AR87" s="1"/>
      <c r="AS87" s="1"/>
      <c r="AX87" s="144"/>
      <c r="AY87" s="1"/>
      <c r="AZ87" s="1"/>
      <c r="BA87" s="1"/>
      <c r="BB87" s="1"/>
      <c r="BC87" s="1"/>
      <c r="BD87" s="1"/>
      <c r="BE87" s="1"/>
      <c r="BF87" s="1"/>
      <c r="BG87" s="1"/>
      <c r="BH87" s="1"/>
      <c r="BI87" s="1"/>
      <c r="BJ87" s="1"/>
      <c r="BK87" s="1"/>
      <c r="BL87" s="1"/>
      <c r="BS87" s="1"/>
      <c r="BT87" s="1"/>
      <c r="BU87" s="1"/>
      <c r="BV87" s="1"/>
      <c r="BW87" s="1"/>
      <c r="BX87" s="1"/>
      <c r="BY87" s="1"/>
      <c r="BZ87" s="1"/>
      <c r="CA87" s="1"/>
      <c r="CK87" s="151"/>
      <c r="CL87" s="77"/>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row>
    <row r="88" spans="1:237" s="17" customFormat="1" x14ac:dyDescent="0.15">
      <c r="A88" s="1"/>
      <c r="B88" s="1"/>
      <c r="C88" s="1"/>
      <c r="D88" s="1"/>
      <c r="E88" s="1"/>
      <c r="F88" s="1"/>
      <c r="G88" s="1"/>
      <c r="H88" s="1"/>
      <c r="I88" s="1"/>
      <c r="J88" s="1"/>
      <c r="K88" s="1"/>
      <c r="L88" s="1"/>
      <c r="M88" s="1"/>
      <c r="N88" s="1"/>
      <c r="O88" s="142"/>
      <c r="P88" s="1"/>
      <c r="Q88" s="1"/>
      <c r="R88" s="1"/>
      <c r="S88" s="1"/>
      <c r="T88" s="142"/>
      <c r="Y88" s="144"/>
      <c r="AA88" s="1"/>
      <c r="AB88" s="1"/>
      <c r="AC88" s="1"/>
      <c r="AD88" s="1"/>
      <c r="AE88" s="1"/>
      <c r="AF88" s="1"/>
      <c r="AG88" s="1"/>
      <c r="AH88" s="1"/>
      <c r="AI88" s="1"/>
      <c r="AJ88" s="1"/>
      <c r="AK88" s="1"/>
      <c r="AL88" s="1"/>
      <c r="AM88" s="1"/>
      <c r="AN88" s="1"/>
      <c r="AO88" s="1"/>
      <c r="AP88" s="1"/>
      <c r="AQ88" s="1"/>
      <c r="AR88" s="1"/>
      <c r="AS88" s="1"/>
      <c r="AX88" s="144"/>
      <c r="AY88" s="1"/>
      <c r="AZ88" s="1"/>
      <c r="BA88" s="1"/>
      <c r="BB88" s="1"/>
      <c r="BC88" s="1"/>
      <c r="BD88" s="1"/>
      <c r="BE88" s="1"/>
      <c r="BF88" s="1"/>
      <c r="BG88" s="1"/>
      <c r="BH88" s="1"/>
      <c r="BI88" s="1"/>
      <c r="BJ88" s="1"/>
      <c r="BK88" s="1"/>
      <c r="BL88" s="1"/>
      <c r="BS88" s="1"/>
      <c r="BT88" s="1"/>
      <c r="BU88" s="1"/>
      <c r="BV88" s="1"/>
      <c r="BW88" s="1"/>
      <c r="BX88" s="1"/>
      <c r="BY88" s="1"/>
      <c r="BZ88" s="1"/>
      <c r="CA88" s="1"/>
      <c r="CK88" s="151"/>
      <c r="CL88" s="77"/>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row>
    <row r="89" spans="1:237" s="17" customFormat="1" x14ac:dyDescent="0.15">
      <c r="A89" s="1"/>
      <c r="B89" s="1"/>
      <c r="C89" s="1"/>
      <c r="D89" s="1"/>
      <c r="E89" s="1"/>
      <c r="F89" s="1"/>
      <c r="G89" s="1"/>
      <c r="H89" s="1"/>
      <c r="I89" s="1"/>
      <c r="J89" s="1"/>
      <c r="K89" s="1"/>
      <c r="L89" s="1"/>
      <c r="M89" s="1"/>
      <c r="N89" s="1"/>
      <c r="O89" s="142"/>
      <c r="P89" s="1"/>
      <c r="Q89" s="1"/>
      <c r="R89" s="1"/>
      <c r="S89" s="1"/>
      <c r="T89" s="142"/>
      <c r="Y89" s="144"/>
      <c r="AA89" s="1"/>
      <c r="AB89" s="1"/>
      <c r="AC89" s="1"/>
      <c r="AD89" s="1"/>
      <c r="AE89" s="1"/>
      <c r="AF89" s="1"/>
      <c r="AG89" s="1"/>
      <c r="AH89" s="1"/>
      <c r="AI89" s="1"/>
      <c r="AJ89" s="1"/>
      <c r="AK89" s="1"/>
      <c r="AL89" s="1"/>
      <c r="AM89" s="1"/>
      <c r="AN89" s="1"/>
      <c r="AO89" s="1"/>
      <c r="AP89" s="1"/>
      <c r="AQ89" s="1"/>
      <c r="AR89" s="1"/>
      <c r="AS89" s="1"/>
      <c r="AX89" s="144"/>
      <c r="AY89" s="1"/>
      <c r="AZ89" s="1"/>
      <c r="BA89" s="1"/>
      <c r="BB89" s="1"/>
      <c r="BC89" s="1"/>
      <c r="BD89" s="1"/>
      <c r="BE89" s="1"/>
      <c r="BF89" s="1"/>
      <c r="BG89" s="1"/>
      <c r="BH89" s="1"/>
      <c r="BI89" s="1"/>
      <c r="BJ89" s="1"/>
      <c r="BK89" s="1"/>
      <c r="BL89" s="1"/>
      <c r="BS89" s="1"/>
      <c r="BT89" s="1"/>
      <c r="BU89" s="1"/>
      <c r="BV89" s="1"/>
      <c r="BW89" s="1"/>
      <c r="BX89" s="1"/>
      <c r="BY89" s="1"/>
      <c r="BZ89" s="1"/>
      <c r="CA89" s="1"/>
      <c r="CK89" s="151"/>
      <c r="CL89" s="77"/>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row>
    <row r="90" spans="1:237" s="17" customFormat="1" x14ac:dyDescent="0.15">
      <c r="A90" s="1"/>
      <c r="B90" s="1"/>
      <c r="C90" s="1"/>
      <c r="D90" s="1"/>
      <c r="E90" s="1"/>
      <c r="F90" s="1"/>
      <c r="G90" s="1"/>
      <c r="H90" s="1"/>
      <c r="I90" s="1"/>
      <c r="J90" s="1"/>
      <c r="K90" s="1"/>
      <c r="L90" s="1"/>
      <c r="M90" s="1"/>
      <c r="N90" s="1"/>
      <c r="O90" s="142"/>
      <c r="P90" s="1"/>
      <c r="Q90" s="1"/>
      <c r="R90" s="1"/>
      <c r="S90" s="1"/>
      <c r="T90" s="142"/>
      <c r="Y90" s="144"/>
      <c r="AA90" s="1"/>
      <c r="AB90" s="1"/>
      <c r="AC90" s="1"/>
      <c r="AD90" s="1"/>
      <c r="AE90" s="1"/>
      <c r="AF90" s="1"/>
      <c r="AG90" s="1"/>
      <c r="AH90" s="1"/>
      <c r="AI90" s="1"/>
      <c r="AJ90" s="1"/>
      <c r="AK90" s="1"/>
      <c r="AL90" s="1"/>
      <c r="AM90" s="1"/>
      <c r="AN90" s="1"/>
      <c r="AO90" s="1"/>
      <c r="AP90" s="1"/>
      <c r="AQ90" s="1"/>
      <c r="AR90" s="1"/>
      <c r="AS90" s="1"/>
      <c r="AX90" s="144"/>
      <c r="AY90" s="1"/>
      <c r="AZ90" s="1"/>
      <c r="BA90" s="1"/>
      <c r="BB90" s="1"/>
      <c r="BC90" s="1"/>
      <c r="BD90" s="1"/>
      <c r="BE90" s="1"/>
      <c r="BF90" s="1"/>
      <c r="BG90" s="1"/>
      <c r="BH90" s="1"/>
      <c r="BI90" s="1"/>
      <c r="BJ90" s="1"/>
      <c r="BK90" s="1"/>
      <c r="BL90" s="1"/>
      <c r="BS90" s="1"/>
      <c r="BT90" s="1"/>
      <c r="BU90" s="1"/>
      <c r="BV90" s="1"/>
      <c r="BW90" s="1"/>
      <c r="BX90" s="1"/>
      <c r="BY90" s="1"/>
      <c r="BZ90" s="1"/>
      <c r="CA90" s="1"/>
      <c r="CK90" s="151"/>
      <c r="CL90" s="77"/>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row>
    <row r="91" spans="1:237" s="17" customFormat="1" x14ac:dyDescent="0.15">
      <c r="A91" s="1"/>
      <c r="B91" s="1"/>
      <c r="C91" s="1"/>
      <c r="D91" s="1"/>
      <c r="E91" s="1"/>
      <c r="F91" s="1"/>
      <c r="G91" s="1"/>
      <c r="H91" s="1"/>
      <c r="I91" s="1"/>
      <c r="J91" s="1"/>
      <c r="K91" s="1"/>
      <c r="L91" s="1"/>
      <c r="M91" s="1"/>
      <c r="N91" s="1"/>
      <c r="O91" s="142"/>
      <c r="P91" s="1"/>
      <c r="Q91" s="1"/>
      <c r="R91" s="1"/>
      <c r="S91" s="1"/>
      <c r="T91" s="142"/>
      <c r="Y91" s="144"/>
      <c r="AA91" s="1"/>
      <c r="AB91" s="1"/>
      <c r="AC91" s="1"/>
      <c r="AD91" s="1"/>
      <c r="AE91" s="1"/>
      <c r="AF91" s="1"/>
      <c r="AG91" s="1"/>
      <c r="AH91" s="1"/>
      <c r="AI91" s="1"/>
      <c r="AJ91" s="1"/>
      <c r="AK91" s="1"/>
      <c r="AL91" s="1"/>
      <c r="AM91" s="1"/>
      <c r="AN91" s="1"/>
      <c r="AO91" s="1"/>
      <c r="AP91" s="1"/>
      <c r="AQ91" s="1"/>
      <c r="AR91" s="1"/>
      <c r="AS91" s="1"/>
      <c r="AX91" s="144"/>
      <c r="AY91" s="1"/>
      <c r="AZ91" s="1"/>
      <c r="BA91" s="1"/>
      <c r="BB91" s="1"/>
      <c r="BC91" s="1"/>
      <c r="BD91" s="1"/>
      <c r="BE91" s="1"/>
      <c r="BF91" s="1"/>
      <c r="BG91" s="1"/>
      <c r="BH91" s="1"/>
      <c r="BI91" s="1"/>
      <c r="BJ91" s="1"/>
      <c r="BK91" s="1"/>
      <c r="BL91" s="1"/>
      <c r="BS91" s="1"/>
      <c r="BT91" s="1"/>
      <c r="BU91" s="1"/>
      <c r="BV91" s="1"/>
      <c r="BW91" s="1"/>
      <c r="BX91" s="1"/>
      <c r="BY91" s="1"/>
      <c r="BZ91" s="1"/>
      <c r="CA91" s="1"/>
      <c r="CK91" s="151"/>
      <c r="CL91" s="77"/>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row>
    <row r="92" spans="1:237" s="17" customFormat="1" x14ac:dyDescent="0.15">
      <c r="A92" s="1"/>
      <c r="B92" s="1"/>
      <c r="C92" s="1"/>
      <c r="D92" s="1"/>
      <c r="E92" s="1"/>
      <c r="F92" s="1"/>
      <c r="G92" s="1"/>
      <c r="H92" s="1"/>
      <c r="I92" s="1"/>
      <c r="J92" s="1"/>
      <c r="K92" s="1"/>
      <c r="L92" s="1"/>
      <c r="M92" s="1"/>
      <c r="N92" s="1"/>
      <c r="O92" s="142"/>
      <c r="P92" s="1"/>
      <c r="Q92" s="1"/>
      <c r="R92" s="1"/>
      <c r="S92" s="1"/>
      <c r="T92" s="142"/>
      <c r="Y92" s="144"/>
      <c r="AA92" s="1"/>
      <c r="AB92" s="1"/>
      <c r="AC92" s="1"/>
      <c r="AD92" s="1"/>
      <c r="AE92" s="1"/>
      <c r="AF92" s="1"/>
      <c r="AG92" s="1"/>
      <c r="AH92" s="1"/>
      <c r="AI92" s="1"/>
      <c r="AJ92" s="1"/>
      <c r="AK92" s="1"/>
      <c r="AL92" s="1"/>
      <c r="AM92" s="1"/>
      <c r="AN92" s="1"/>
      <c r="AO92" s="1"/>
      <c r="AP92" s="1"/>
      <c r="AQ92" s="1"/>
      <c r="AR92" s="1"/>
      <c r="AS92" s="1"/>
      <c r="AX92" s="144"/>
      <c r="AY92" s="1"/>
      <c r="AZ92" s="1"/>
      <c r="BA92" s="1"/>
      <c r="BB92" s="1"/>
      <c r="BC92" s="1"/>
      <c r="BD92" s="1"/>
      <c r="BE92" s="1"/>
      <c r="BF92" s="1"/>
      <c r="BG92" s="1"/>
      <c r="BH92" s="1"/>
      <c r="BI92" s="1"/>
      <c r="BJ92" s="1"/>
      <c r="BK92" s="1"/>
      <c r="BL92" s="1"/>
      <c r="BS92" s="1"/>
      <c r="BT92" s="1"/>
      <c r="BU92" s="1"/>
      <c r="BV92" s="1"/>
      <c r="BW92" s="1"/>
      <c r="BX92" s="1"/>
      <c r="BY92" s="1"/>
      <c r="BZ92" s="1"/>
      <c r="CA92" s="1"/>
      <c r="CK92" s="151"/>
      <c r="CL92" s="77"/>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row>
    <row r="93" spans="1:237" s="17" customFormat="1" x14ac:dyDescent="0.15">
      <c r="A93" s="1"/>
      <c r="B93" s="1"/>
      <c r="C93" s="1"/>
      <c r="D93" s="1"/>
      <c r="E93" s="1"/>
      <c r="F93" s="1"/>
      <c r="G93" s="1"/>
      <c r="H93" s="1"/>
      <c r="I93" s="1"/>
      <c r="J93" s="1"/>
      <c r="K93" s="1"/>
      <c r="L93" s="1"/>
      <c r="M93" s="1"/>
      <c r="N93" s="1"/>
      <c r="O93" s="142"/>
      <c r="P93" s="1"/>
      <c r="Q93" s="1"/>
      <c r="R93" s="1"/>
      <c r="S93" s="1"/>
      <c r="T93" s="142"/>
      <c r="Y93" s="144"/>
      <c r="AA93" s="1"/>
      <c r="AB93" s="1"/>
      <c r="AC93" s="1"/>
      <c r="AD93" s="1"/>
      <c r="AE93" s="1"/>
      <c r="AF93" s="1"/>
      <c r="AG93" s="1"/>
      <c r="AH93" s="1"/>
      <c r="AI93" s="1"/>
      <c r="AJ93" s="1"/>
      <c r="AK93" s="1"/>
      <c r="AL93" s="1"/>
      <c r="AM93" s="1"/>
      <c r="AN93" s="1"/>
      <c r="AO93" s="1"/>
      <c r="AP93" s="1"/>
      <c r="AQ93" s="1"/>
      <c r="AR93" s="1"/>
      <c r="AS93" s="1"/>
      <c r="AX93" s="144"/>
      <c r="AY93" s="1"/>
      <c r="AZ93" s="1"/>
      <c r="BA93" s="1"/>
      <c r="BB93" s="1"/>
      <c r="BC93" s="1"/>
      <c r="BD93" s="1"/>
      <c r="BE93" s="1"/>
      <c r="BF93" s="1"/>
      <c r="BG93" s="1"/>
      <c r="BH93" s="1"/>
      <c r="BI93" s="1"/>
      <c r="BJ93" s="1"/>
      <c r="BK93" s="1"/>
      <c r="BL93" s="1"/>
      <c r="BS93" s="1"/>
      <c r="BT93" s="1"/>
      <c r="BU93" s="1"/>
      <c r="BV93" s="1"/>
      <c r="BW93" s="1"/>
      <c r="BX93" s="1"/>
      <c r="BY93" s="1"/>
      <c r="BZ93" s="1"/>
      <c r="CA93" s="1"/>
      <c r="CK93" s="151"/>
      <c r="CL93" s="77"/>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row>
    <row r="94" spans="1:237" s="17" customFormat="1" x14ac:dyDescent="0.15">
      <c r="A94" s="1"/>
      <c r="B94" s="1"/>
      <c r="C94" s="1"/>
      <c r="D94" s="1"/>
      <c r="E94" s="1"/>
      <c r="F94" s="1"/>
      <c r="G94" s="1"/>
      <c r="H94" s="1"/>
      <c r="I94" s="1"/>
      <c r="J94" s="1"/>
      <c r="K94" s="1"/>
      <c r="L94" s="1"/>
      <c r="M94" s="1"/>
      <c r="N94" s="1"/>
      <c r="O94" s="142"/>
      <c r="P94" s="1"/>
      <c r="Q94" s="1"/>
      <c r="R94" s="1"/>
      <c r="S94" s="1"/>
      <c r="T94" s="142"/>
      <c r="Y94" s="144"/>
      <c r="AA94" s="1"/>
      <c r="AB94" s="1"/>
      <c r="AC94" s="1"/>
      <c r="AD94" s="1"/>
      <c r="AE94" s="1"/>
      <c r="AF94" s="1"/>
      <c r="AG94" s="1"/>
      <c r="AH94" s="1"/>
      <c r="AI94" s="1"/>
      <c r="AJ94" s="1"/>
      <c r="AK94" s="1"/>
      <c r="AL94" s="1"/>
      <c r="AM94" s="1"/>
      <c r="AN94" s="1"/>
      <c r="AO94" s="1"/>
      <c r="AP94" s="1"/>
      <c r="AQ94" s="1"/>
      <c r="AR94" s="1"/>
      <c r="AS94" s="1"/>
      <c r="AX94" s="144"/>
      <c r="AY94" s="1"/>
      <c r="AZ94" s="1"/>
      <c r="BA94" s="1"/>
      <c r="BB94" s="1"/>
      <c r="BC94" s="1"/>
      <c r="BD94" s="1"/>
      <c r="BE94" s="1"/>
      <c r="BF94" s="1"/>
      <c r="BG94" s="1"/>
      <c r="BH94" s="1"/>
      <c r="BI94" s="1"/>
      <c r="BJ94" s="1"/>
      <c r="BK94" s="1"/>
      <c r="BL94" s="1"/>
      <c r="BS94" s="1"/>
      <c r="BT94" s="1"/>
      <c r="BU94" s="1"/>
      <c r="BV94" s="1"/>
      <c r="BW94" s="1"/>
      <c r="BX94" s="1"/>
      <c r="BY94" s="1"/>
      <c r="BZ94" s="1"/>
      <c r="CA94" s="1"/>
      <c r="CK94" s="151"/>
      <c r="CL94" s="77"/>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row>
    <row r="95" spans="1:237" s="17" customFormat="1" x14ac:dyDescent="0.15">
      <c r="A95" s="1"/>
      <c r="B95" s="1"/>
      <c r="C95" s="1"/>
      <c r="D95" s="1"/>
      <c r="E95" s="1"/>
      <c r="F95" s="1"/>
      <c r="G95" s="1"/>
      <c r="H95" s="1"/>
      <c r="I95" s="1"/>
      <c r="J95" s="1"/>
      <c r="K95" s="1"/>
      <c r="L95" s="1"/>
      <c r="M95" s="1"/>
      <c r="N95" s="1"/>
      <c r="O95" s="142"/>
      <c r="P95" s="1"/>
      <c r="Q95" s="1"/>
      <c r="R95" s="1"/>
      <c r="S95" s="1"/>
      <c r="T95" s="142"/>
      <c r="Y95" s="144"/>
      <c r="AA95" s="1"/>
      <c r="AB95" s="1"/>
      <c r="AC95" s="1"/>
      <c r="AD95" s="1"/>
      <c r="AE95" s="1"/>
      <c r="AF95" s="1"/>
      <c r="AG95" s="1"/>
      <c r="AH95" s="1"/>
      <c r="AI95" s="1"/>
      <c r="AJ95" s="1"/>
      <c r="AK95" s="1"/>
      <c r="AL95" s="1"/>
      <c r="AM95" s="1"/>
      <c r="AN95" s="1"/>
      <c r="AO95" s="1"/>
      <c r="AP95" s="1"/>
      <c r="AQ95" s="1"/>
      <c r="AR95" s="1"/>
      <c r="AS95" s="1"/>
      <c r="AX95" s="144"/>
      <c r="AY95" s="1"/>
      <c r="AZ95" s="1"/>
      <c r="BA95" s="1"/>
      <c r="BB95" s="1"/>
      <c r="BC95" s="1"/>
      <c r="BD95" s="1"/>
      <c r="BE95" s="1"/>
      <c r="BF95" s="1"/>
      <c r="BG95" s="1"/>
      <c r="BH95" s="1"/>
      <c r="BI95" s="1"/>
      <c r="BJ95" s="1"/>
      <c r="BK95" s="1"/>
      <c r="BL95" s="1"/>
      <c r="BS95" s="1"/>
      <c r="BT95" s="1"/>
      <c r="BU95" s="1"/>
      <c r="BV95" s="1"/>
      <c r="BW95" s="1"/>
      <c r="BX95" s="1"/>
      <c r="BY95" s="1"/>
      <c r="BZ95" s="1"/>
      <c r="CA95" s="1"/>
      <c r="CK95" s="151"/>
      <c r="CL95" s="77"/>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row>
    <row r="96" spans="1:237" s="17" customFormat="1" x14ac:dyDescent="0.15">
      <c r="A96" s="1"/>
      <c r="B96" s="1"/>
      <c r="C96" s="1"/>
      <c r="D96" s="1"/>
      <c r="E96" s="1"/>
      <c r="F96" s="1"/>
      <c r="G96" s="1"/>
      <c r="H96" s="1"/>
      <c r="I96" s="1"/>
      <c r="J96" s="1"/>
      <c r="K96" s="1"/>
      <c r="L96" s="1"/>
      <c r="M96" s="1"/>
      <c r="N96" s="1"/>
      <c r="O96" s="142"/>
      <c r="P96" s="1"/>
      <c r="Q96" s="1"/>
      <c r="R96" s="1"/>
      <c r="S96" s="1"/>
      <c r="T96" s="142"/>
      <c r="Y96" s="144"/>
      <c r="AA96" s="1"/>
      <c r="AB96" s="1"/>
      <c r="AC96" s="1"/>
      <c r="AD96" s="1"/>
      <c r="AE96" s="1"/>
      <c r="AF96" s="1"/>
      <c r="AG96" s="1"/>
      <c r="AH96" s="1"/>
      <c r="AI96" s="1"/>
      <c r="AJ96" s="1"/>
      <c r="AK96" s="1"/>
      <c r="AL96" s="1"/>
      <c r="AM96" s="1"/>
      <c r="AN96" s="1"/>
      <c r="AO96" s="1"/>
      <c r="AP96" s="1"/>
      <c r="AQ96" s="1"/>
      <c r="AR96" s="1"/>
      <c r="AS96" s="1"/>
      <c r="AX96" s="144"/>
      <c r="AY96" s="1"/>
      <c r="AZ96" s="1"/>
      <c r="BA96" s="1"/>
      <c r="BB96" s="1"/>
      <c r="BC96" s="1"/>
      <c r="BD96" s="1"/>
      <c r="BE96" s="1"/>
      <c r="BF96" s="1"/>
      <c r="BG96" s="1"/>
      <c r="BH96" s="1"/>
      <c r="BI96" s="1"/>
      <c r="BJ96" s="1"/>
      <c r="BK96" s="1"/>
      <c r="BL96" s="1"/>
      <c r="BS96" s="1"/>
      <c r="BT96" s="1"/>
      <c r="BU96" s="1"/>
      <c r="BV96" s="1"/>
      <c r="BW96" s="1"/>
      <c r="BX96" s="1"/>
      <c r="BY96" s="1"/>
      <c r="BZ96" s="1"/>
      <c r="CA96" s="1"/>
      <c r="CK96" s="151"/>
      <c r="CL96" s="77"/>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row>
    <row r="97" spans="1:237" s="17" customFormat="1" x14ac:dyDescent="0.15">
      <c r="A97" s="1"/>
      <c r="B97" s="1"/>
      <c r="C97" s="1"/>
      <c r="D97" s="1"/>
      <c r="E97" s="1"/>
      <c r="F97" s="1"/>
      <c r="G97" s="1"/>
      <c r="H97" s="1"/>
      <c r="I97" s="1"/>
      <c r="J97" s="1"/>
      <c r="K97" s="1"/>
      <c r="L97" s="1"/>
      <c r="M97" s="1"/>
      <c r="N97" s="1"/>
      <c r="O97" s="142"/>
      <c r="P97" s="1"/>
      <c r="Q97" s="1"/>
      <c r="R97" s="1"/>
      <c r="S97" s="1"/>
      <c r="T97" s="142"/>
      <c r="Y97" s="144"/>
      <c r="AA97" s="1"/>
      <c r="AB97" s="1"/>
      <c r="AC97" s="1"/>
      <c r="AD97" s="1"/>
      <c r="AE97" s="1"/>
      <c r="AF97" s="1"/>
      <c r="AG97" s="1"/>
      <c r="AH97" s="1"/>
      <c r="AI97" s="1"/>
      <c r="AJ97" s="1"/>
      <c r="AK97" s="1"/>
      <c r="AL97" s="1"/>
      <c r="AM97" s="1"/>
      <c r="AN97" s="1"/>
      <c r="AO97" s="1"/>
      <c r="AP97" s="1"/>
      <c r="AQ97" s="1"/>
      <c r="AR97" s="1"/>
      <c r="AS97" s="1"/>
      <c r="AX97" s="144"/>
      <c r="AY97" s="1"/>
      <c r="AZ97" s="1"/>
      <c r="BA97" s="1"/>
      <c r="BB97" s="1"/>
      <c r="BC97" s="1"/>
      <c r="BD97" s="1"/>
      <c r="BE97" s="1"/>
      <c r="BF97" s="1"/>
      <c r="BG97" s="1"/>
      <c r="BH97" s="1"/>
      <c r="BI97" s="1"/>
      <c r="BJ97" s="1"/>
      <c r="BK97" s="1"/>
      <c r="BL97" s="1"/>
      <c r="BS97" s="1"/>
      <c r="BT97" s="1"/>
      <c r="BU97" s="1"/>
      <c r="BV97" s="1"/>
      <c r="BW97" s="1"/>
      <c r="BX97" s="1"/>
      <c r="BY97" s="1"/>
      <c r="BZ97" s="1"/>
      <c r="CA97" s="1"/>
      <c r="CK97" s="151"/>
      <c r="CL97" s="77"/>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row>
    <row r="98" spans="1:237" s="17" customFormat="1" x14ac:dyDescent="0.15">
      <c r="A98" s="1"/>
      <c r="B98" s="1"/>
      <c r="C98" s="1"/>
      <c r="D98" s="1"/>
      <c r="E98" s="1"/>
      <c r="F98" s="1"/>
      <c r="G98" s="1"/>
      <c r="H98" s="1"/>
      <c r="I98" s="1"/>
      <c r="J98" s="1"/>
      <c r="K98" s="1"/>
      <c r="L98" s="1"/>
      <c r="M98" s="1"/>
      <c r="N98" s="1"/>
      <c r="O98" s="142"/>
      <c r="P98" s="1"/>
      <c r="Q98" s="1"/>
      <c r="R98" s="1"/>
      <c r="S98" s="1"/>
      <c r="T98" s="142"/>
      <c r="Y98" s="144"/>
      <c r="AA98" s="1"/>
      <c r="AB98" s="1"/>
      <c r="AC98" s="1"/>
      <c r="AD98" s="1"/>
      <c r="AE98" s="1"/>
      <c r="AF98" s="1"/>
      <c r="AG98" s="1"/>
      <c r="AH98" s="1"/>
      <c r="AI98" s="1"/>
      <c r="AJ98" s="1"/>
      <c r="AK98" s="1"/>
      <c r="AL98" s="1"/>
      <c r="AM98" s="1"/>
      <c r="AN98" s="1"/>
      <c r="AO98" s="1"/>
      <c r="AP98" s="1"/>
      <c r="AQ98" s="1"/>
      <c r="AR98" s="1"/>
      <c r="AS98" s="1"/>
      <c r="AX98" s="144"/>
      <c r="AY98" s="1"/>
      <c r="AZ98" s="1"/>
      <c r="BA98" s="1"/>
      <c r="BB98" s="1"/>
      <c r="BC98" s="1"/>
      <c r="BD98" s="1"/>
      <c r="BE98" s="1"/>
      <c r="BF98" s="1"/>
      <c r="BG98" s="1"/>
      <c r="BH98" s="1"/>
      <c r="BI98" s="1"/>
      <c r="BJ98" s="1"/>
      <c r="BK98" s="1"/>
      <c r="BL98" s="1"/>
      <c r="BS98" s="1"/>
      <c r="BT98" s="1"/>
      <c r="BU98" s="1"/>
      <c r="BV98" s="1"/>
      <c r="BW98" s="1"/>
      <c r="BX98" s="1"/>
      <c r="BY98" s="1"/>
      <c r="BZ98" s="1"/>
      <c r="CA98" s="1"/>
      <c r="CK98" s="151"/>
      <c r="CL98" s="77"/>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row>
    <row r="99" spans="1:237" s="17" customFormat="1" x14ac:dyDescent="0.15">
      <c r="A99" s="1"/>
      <c r="B99" s="1"/>
      <c r="C99" s="1"/>
      <c r="D99" s="1"/>
      <c r="E99" s="1"/>
      <c r="F99" s="1"/>
      <c r="G99" s="1"/>
      <c r="H99" s="1"/>
      <c r="I99" s="1"/>
      <c r="J99" s="1"/>
      <c r="K99" s="1"/>
      <c r="L99" s="1"/>
      <c r="M99" s="1"/>
      <c r="N99" s="1"/>
      <c r="O99" s="142"/>
      <c r="P99" s="1"/>
      <c r="Q99" s="1"/>
      <c r="R99" s="1"/>
      <c r="S99" s="1"/>
      <c r="T99" s="142"/>
      <c r="Y99" s="144"/>
      <c r="AA99" s="1"/>
      <c r="AB99" s="1"/>
      <c r="AC99" s="1"/>
      <c r="AD99" s="1"/>
      <c r="AE99" s="1"/>
      <c r="AF99" s="1"/>
      <c r="AG99" s="1"/>
      <c r="AH99" s="1"/>
      <c r="AI99" s="1"/>
      <c r="AJ99" s="1"/>
      <c r="AK99" s="1"/>
      <c r="AL99" s="1"/>
      <c r="AM99" s="1"/>
      <c r="AN99" s="1"/>
      <c r="AO99" s="1"/>
      <c r="AP99" s="1"/>
      <c r="AQ99" s="1"/>
      <c r="AR99" s="1"/>
      <c r="AS99" s="1"/>
      <c r="AX99" s="144"/>
      <c r="AY99" s="1"/>
      <c r="AZ99" s="1"/>
      <c r="BA99" s="1"/>
      <c r="BB99" s="1"/>
      <c r="BC99" s="1"/>
      <c r="BD99" s="1"/>
      <c r="BE99" s="1"/>
      <c r="BF99" s="1"/>
      <c r="BG99" s="1"/>
      <c r="BH99" s="1"/>
      <c r="BI99" s="1"/>
      <c r="BJ99" s="1"/>
      <c r="BK99" s="1"/>
      <c r="BL99" s="1"/>
      <c r="BS99" s="1"/>
      <c r="BT99" s="1"/>
      <c r="BU99" s="1"/>
      <c r="BV99" s="1"/>
      <c r="BW99" s="1"/>
      <c r="BX99" s="1"/>
      <c r="BY99" s="1"/>
      <c r="BZ99" s="1"/>
      <c r="CA99" s="1"/>
      <c r="CK99" s="151"/>
      <c r="CL99" s="77"/>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row>
    <row r="100" spans="1:237" s="17" customFormat="1" x14ac:dyDescent="0.15">
      <c r="A100" s="1"/>
      <c r="B100" s="1"/>
      <c r="C100" s="1"/>
      <c r="D100" s="1"/>
      <c r="E100" s="1"/>
      <c r="F100" s="1"/>
      <c r="G100" s="1"/>
      <c r="H100" s="1"/>
      <c r="I100" s="1"/>
      <c r="J100" s="1"/>
      <c r="K100" s="1"/>
      <c r="L100" s="1"/>
      <c r="M100" s="1"/>
      <c r="N100" s="1"/>
      <c r="O100" s="142"/>
      <c r="P100" s="1"/>
      <c r="Q100" s="1"/>
      <c r="R100" s="1"/>
      <c r="S100" s="1"/>
      <c r="T100" s="142"/>
      <c r="Y100" s="144"/>
      <c r="AA100" s="1"/>
      <c r="AB100" s="1"/>
      <c r="AC100" s="1"/>
      <c r="AD100" s="1"/>
      <c r="AE100" s="1"/>
      <c r="AF100" s="1"/>
      <c r="AG100" s="1"/>
      <c r="AH100" s="1"/>
      <c r="AI100" s="1"/>
      <c r="AJ100" s="1"/>
      <c r="AK100" s="1"/>
      <c r="AL100" s="1"/>
      <c r="AM100" s="1"/>
      <c r="AN100" s="1"/>
      <c r="AO100" s="1"/>
      <c r="AP100" s="1"/>
      <c r="AQ100" s="1"/>
      <c r="AR100" s="1"/>
      <c r="AS100" s="1"/>
      <c r="AX100" s="144"/>
      <c r="AY100" s="1"/>
      <c r="AZ100" s="1"/>
      <c r="BA100" s="1"/>
      <c r="BB100" s="1"/>
      <c r="BC100" s="1"/>
      <c r="BD100" s="1"/>
      <c r="BE100" s="1"/>
      <c r="BF100" s="1"/>
      <c r="BG100" s="1"/>
      <c r="BH100" s="1"/>
      <c r="BI100" s="1"/>
      <c r="BJ100" s="1"/>
      <c r="BK100" s="1"/>
      <c r="BL100" s="1"/>
      <c r="BS100" s="1"/>
      <c r="BT100" s="1"/>
      <c r="BU100" s="1"/>
      <c r="BV100" s="1"/>
      <c r="BW100" s="1"/>
      <c r="BX100" s="1"/>
      <c r="BY100" s="1"/>
      <c r="BZ100" s="1"/>
      <c r="CA100" s="1"/>
      <c r="CK100" s="151"/>
      <c r="CL100" s="77"/>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row>
    <row r="101" spans="1:237" s="17" customFormat="1" x14ac:dyDescent="0.15">
      <c r="A101" s="1"/>
      <c r="B101" s="1"/>
      <c r="C101" s="1"/>
      <c r="D101" s="1"/>
      <c r="E101" s="1"/>
      <c r="F101" s="1"/>
      <c r="G101" s="1"/>
      <c r="H101" s="1"/>
      <c r="I101" s="1"/>
      <c r="J101" s="1"/>
      <c r="K101" s="1"/>
      <c r="L101" s="1"/>
      <c r="M101" s="1"/>
      <c r="N101" s="1"/>
      <c r="O101" s="142"/>
      <c r="P101" s="1"/>
      <c r="Q101" s="1"/>
      <c r="R101" s="1"/>
      <c r="S101" s="1"/>
      <c r="T101" s="142"/>
      <c r="Y101" s="144"/>
      <c r="AA101" s="1"/>
      <c r="AB101" s="1"/>
      <c r="AC101" s="1"/>
      <c r="AD101" s="1"/>
      <c r="AE101" s="1"/>
      <c r="AF101" s="1"/>
      <c r="AG101" s="1"/>
      <c r="AH101" s="1"/>
      <c r="AI101" s="1"/>
      <c r="AJ101" s="1"/>
      <c r="AK101" s="1"/>
      <c r="AL101" s="1"/>
      <c r="AM101" s="1"/>
      <c r="AN101" s="1"/>
      <c r="AO101" s="1"/>
      <c r="AP101" s="1"/>
      <c r="AQ101" s="1"/>
      <c r="AR101" s="1"/>
      <c r="AS101" s="1"/>
      <c r="AX101" s="144"/>
      <c r="AY101" s="1"/>
      <c r="AZ101" s="1"/>
      <c r="BA101" s="1"/>
      <c r="BB101" s="1"/>
      <c r="BC101" s="1"/>
      <c r="BD101" s="1"/>
      <c r="BE101" s="1"/>
      <c r="BF101" s="1"/>
      <c r="BG101" s="1"/>
      <c r="BH101" s="1"/>
      <c r="BI101" s="1"/>
      <c r="BJ101" s="1"/>
      <c r="BK101" s="1"/>
      <c r="BL101" s="1"/>
      <c r="BS101" s="1"/>
      <c r="BT101" s="1"/>
      <c r="BU101" s="1"/>
      <c r="BV101" s="1"/>
      <c r="BW101" s="1"/>
      <c r="BX101" s="1"/>
      <c r="BY101" s="1"/>
      <c r="BZ101" s="1"/>
      <c r="CA101" s="1"/>
      <c r="CK101" s="151"/>
      <c r="CL101" s="77"/>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row>
    <row r="102" spans="1:237" s="17" customFormat="1" x14ac:dyDescent="0.15">
      <c r="A102" s="1"/>
      <c r="B102" s="1"/>
      <c r="C102" s="1"/>
      <c r="D102" s="1"/>
      <c r="E102" s="1"/>
      <c r="F102" s="1"/>
      <c r="G102" s="1"/>
      <c r="H102" s="1"/>
      <c r="I102" s="1"/>
      <c r="J102" s="1"/>
      <c r="K102" s="1"/>
      <c r="L102" s="1"/>
      <c r="M102" s="1"/>
      <c r="N102" s="1"/>
      <c r="O102" s="142"/>
      <c r="P102" s="1"/>
      <c r="Q102" s="1"/>
      <c r="R102" s="1"/>
      <c r="S102" s="1"/>
      <c r="T102" s="142"/>
      <c r="Y102" s="144"/>
      <c r="AA102" s="1"/>
      <c r="AB102" s="1"/>
      <c r="AC102" s="1"/>
      <c r="AD102" s="1"/>
      <c r="AE102" s="1"/>
      <c r="AF102" s="1"/>
      <c r="AG102" s="1"/>
      <c r="AH102" s="1"/>
      <c r="AI102" s="1"/>
      <c r="AJ102" s="1"/>
      <c r="AK102" s="1"/>
      <c r="AL102" s="1"/>
      <c r="AM102" s="1"/>
      <c r="AN102" s="1"/>
      <c r="AO102" s="1"/>
      <c r="AP102" s="1"/>
      <c r="AQ102" s="1"/>
      <c r="AR102" s="1"/>
      <c r="AS102" s="1"/>
      <c r="AX102" s="144"/>
      <c r="AY102" s="1"/>
      <c r="AZ102" s="1"/>
      <c r="BA102" s="1"/>
      <c r="BB102" s="1"/>
      <c r="BC102" s="1"/>
      <c r="BD102" s="1"/>
      <c r="BE102" s="1"/>
      <c r="BF102" s="1"/>
      <c r="BG102" s="1"/>
      <c r="BH102" s="1"/>
      <c r="BI102" s="1"/>
      <c r="BJ102" s="1"/>
      <c r="BK102" s="1"/>
      <c r="BL102" s="1"/>
      <c r="BS102" s="1"/>
      <c r="BT102" s="1"/>
      <c r="BU102" s="1"/>
      <c r="BV102" s="1"/>
      <c r="BW102" s="1"/>
      <c r="BX102" s="1"/>
      <c r="BY102" s="1"/>
      <c r="BZ102" s="1"/>
      <c r="CA102" s="1"/>
      <c r="CK102" s="151"/>
      <c r="CL102" s="77"/>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row>
    <row r="103" spans="1:237" s="17" customFormat="1" x14ac:dyDescent="0.15">
      <c r="A103" s="1"/>
      <c r="B103" s="1"/>
      <c r="C103" s="1"/>
      <c r="D103" s="1"/>
      <c r="E103" s="1"/>
      <c r="F103" s="1"/>
      <c r="G103" s="1"/>
      <c r="H103" s="1"/>
      <c r="I103" s="1"/>
      <c r="J103" s="1"/>
      <c r="K103" s="1"/>
      <c r="L103" s="1"/>
      <c r="M103" s="1"/>
      <c r="N103" s="1"/>
      <c r="O103" s="142"/>
      <c r="P103" s="1"/>
      <c r="Q103" s="1"/>
      <c r="R103" s="1"/>
      <c r="S103" s="1"/>
      <c r="T103" s="142"/>
      <c r="Y103" s="144"/>
      <c r="AA103" s="1"/>
      <c r="AB103" s="1"/>
      <c r="AC103" s="1"/>
      <c r="AD103" s="1"/>
      <c r="AE103" s="1"/>
      <c r="AF103" s="1"/>
      <c r="AG103" s="1"/>
      <c r="AH103" s="1"/>
      <c r="AI103" s="1"/>
      <c r="AJ103" s="1"/>
      <c r="AK103" s="1"/>
      <c r="AL103" s="1"/>
      <c r="AM103" s="1"/>
      <c r="AN103" s="1"/>
      <c r="AO103" s="1"/>
      <c r="AP103" s="1"/>
      <c r="AQ103" s="1"/>
      <c r="AR103" s="1"/>
      <c r="AS103" s="1"/>
      <c r="AX103" s="144"/>
      <c r="AY103" s="1"/>
      <c r="AZ103" s="1"/>
      <c r="BA103" s="1"/>
      <c r="BB103" s="1"/>
      <c r="BC103" s="1"/>
      <c r="BD103" s="1"/>
      <c r="BE103" s="1"/>
      <c r="BF103" s="1"/>
      <c r="BG103" s="1"/>
      <c r="BH103" s="1"/>
      <c r="BI103" s="1"/>
      <c r="BJ103" s="1"/>
      <c r="BK103" s="1"/>
      <c r="BL103" s="1"/>
      <c r="BS103" s="1"/>
      <c r="BT103" s="1"/>
      <c r="BU103" s="1"/>
      <c r="BV103" s="1"/>
      <c r="BW103" s="1"/>
      <c r="BX103" s="1"/>
      <c r="BY103" s="1"/>
      <c r="BZ103" s="1"/>
      <c r="CA103" s="1"/>
      <c r="CK103" s="151"/>
      <c r="CL103" s="77"/>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row>
    <row r="104" spans="1:237" s="17" customFormat="1" x14ac:dyDescent="0.15">
      <c r="A104" s="1"/>
      <c r="B104" s="1"/>
      <c r="C104" s="1"/>
      <c r="D104" s="1"/>
      <c r="E104" s="1"/>
      <c r="F104" s="1"/>
      <c r="G104" s="1"/>
      <c r="H104" s="1"/>
      <c r="I104" s="1"/>
      <c r="J104" s="1"/>
      <c r="K104" s="1"/>
      <c r="L104" s="1"/>
      <c r="M104" s="1"/>
      <c r="N104" s="1"/>
      <c r="O104" s="142"/>
      <c r="P104" s="1"/>
      <c r="Q104" s="1"/>
      <c r="R104" s="1"/>
      <c r="S104" s="1"/>
      <c r="T104" s="142"/>
      <c r="Y104" s="144"/>
      <c r="AA104" s="1"/>
      <c r="AB104" s="1"/>
      <c r="AC104" s="1"/>
      <c r="AD104" s="1"/>
      <c r="AE104" s="1"/>
      <c r="AF104" s="1"/>
      <c r="AG104" s="1"/>
      <c r="AH104" s="1"/>
      <c r="AI104" s="1"/>
      <c r="AJ104" s="1"/>
      <c r="AK104" s="1"/>
      <c r="AL104" s="1"/>
      <c r="AM104" s="1"/>
      <c r="AN104" s="1"/>
      <c r="AO104" s="1"/>
      <c r="AP104" s="1"/>
      <c r="AQ104" s="1"/>
      <c r="AR104" s="1"/>
      <c r="AS104" s="1"/>
      <c r="AX104" s="144"/>
      <c r="AY104" s="1"/>
      <c r="AZ104" s="1"/>
      <c r="BA104" s="1"/>
      <c r="BB104" s="1"/>
      <c r="BC104" s="1"/>
      <c r="BD104" s="1"/>
      <c r="BE104" s="1"/>
      <c r="BF104" s="1"/>
      <c r="BG104" s="1"/>
      <c r="BH104" s="1"/>
      <c r="BI104" s="1"/>
      <c r="BJ104" s="1"/>
      <c r="BK104" s="1"/>
      <c r="BL104" s="1"/>
      <c r="BS104" s="1"/>
      <c r="BT104" s="1"/>
      <c r="BU104" s="1"/>
      <c r="BV104" s="1"/>
      <c r="BW104" s="1"/>
      <c r="BX104" s="1"/>
      <c r="BY104" s="1"/>
      <c r="BZ104" s="1"/>
      <c r="CA104" s="1"/>
      <c r="CK104" s="151"/>
      <c r="CL104" s="77"/>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row>
    <row r="105" spans="1:237" s="17" customFormat="1" x14ac:dyDescent="0.15">
      <c r="A105" s="1"/>
      <c r="B105" s="1"/>
      <c r="C105" s="1"/>
      <c r="D105" s="1"/>
      <c r="E105" s="1"/>
      <c r="F105" s="1"/>
      <c r="G105" s="1"/>
      <c r="H105" s="1"/>
      <c r="I105" s="1"/>
      <c r="J105" s="1"/>
      <c r="K105" s="1"/>
      <c r="L105" s="1"/>
      <c r="M105" s="1"/>
      <c r="N105" s="1"/>
      <c r="O105" s="142"/>
      <c r="P105" s="1"/>
      <c r="Q105" s="1"/>
      <c r="R105" s="1"/>
      <c r="S105" s="1"/>
      <c r="T105" s="142"/>
      <c r="Y105" s="144"/>
      <c r="AA105" s="1"/>
      <c r="AB105" s="1"/>
      <c r="AC105" s="1"/>
      <c r="AD105" s="1"/>
      <c r="AE105" s="1"/>
      <c r="AF105" s="1"/>
      <c r="AG105" s="1"/>
      <c r="AH105" s="1"/>
      <c r="AI105" s="1"/>
      <c r="AJ105" s="1"/>
      <c r="AK105" s="1"/>
      <c r="AL105" s="1"/>
      <c r="AM105" s="1"/>
      <c r="AN105" s="1"/>
      <c r="AO105" s="1"/>
      <c r="AP105" s="1"/>
      <c r="AQ105" s="1"/>
      <c r="AR105" s="1"/>
      <c r="AS105" s="1"/>
      <c r="AX105" s="144"/>
      <c r="AY105" s="1"/>
      <c r="AZ105" s="1"/>
      <c r="BA105" s="1"/>
      <c r="BB105" s="1"/>
      <c r="BC105" s="1"/>
      <c r="BD105" s="1"/>
      <c r="BE105" s="1"/>
      <c r="BF105" s="1"/>
      <c r="BG105" s="1"/>
      <c r="BH105" s="1"/>
      <c r="BI105" s="1"/>
      <c r="BJ105" s="1"/>
      <c r="BK105" s="1"/>
      <c r="BL105" s="1"/>
      <c r="BS105" s="1"/>
      <c r="BT105" s="1"/>
      <c r="BU105" s="1"/>
      <c r="BV105" s="1"/>
      <c r="BW105" s="1"/>
      <c r="BX105" s="1"/>
      <c r="BY105" s="1"/>
      <c r="BZ105" s="1"/>
      <c r="CA105" s="1"/>
      <c r="CK105" s="151"/>
      <c r="CL105" s="77"/>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row>
    <row r="106" spans="1:237" s="17" customFormat="1" x14ac:dyDescent="0.15">
      <c r="A106" s="1"/>
      <c r="B106" s="1"/>
      <c r="C106" s="1"/>
      <c r="D106" s="1"/>
      <c r="E106" s="1"/>
      <c r="F106" s="1"/>
      <c r="G106" s="1"/>
      <c r="H106" s="1"/>
      <c r="I106" s="1"/>
      <c r="J106" s="1"/>
      <c r="K106" s="1"/>
      <c r="L106" s="1"/>
      <c r="M106" s="1"/>
      <c r="N106" s="1"/>
      <c r="O106" s="142"/>
      <c r="P106" s="1"/>
      <c r="Q106" s="1"/>
      <c r="R106" s="1"/>
      <c r="S106" s="1"/>
      <c r="T106" s="142"/>
      <c r="Y106" s="144"/>
      <c r="AA106" s="1"/>
      <c r="AB106" s="1"/>
      <c r="AC106" s="1"/>
      <c r="AD106" s="1"/>
      <c r="AE106" s="1"/>
      <c r="AF106" s="1"/>
      <c r="AG106" s="1"/>
      <c r="AH106" s="1"/>
      <c r="AI106" s="1"/>
      <c r="AJ106" s="1"/>
      <c r="AK106" s="1"/>
      <c r="AL106" s="1"/>
      <c r="AM106" s="1"/>
      <c r="AN106" s="1"/>
      <c r="AO106" s="1"/>
      <c r="AP106" s="1"/>
      <c r="AQ106" s="1"/>
      <c r="AR106" s="1"/>
      <c r="AS106" s="1"/>
      <c r="AX106" s="144"/>
      <c r="AY106" s="1"/>
      <c r="AZ106" s="1"/>
      <c r="BA106" s="1"/>
      <c r="BB106" s="1"/>
      <c r="BC106" s="1"/>
      <c r="BD106" s="1"/>
      <c r="BE106" s="1"/>
      <c r="BF106" s="1"/>
      <c r="BG106" s="1"/>
      <c r="BH106" s="1"/>
      <c r="BI106" s="1"/>
      <c r="BJ106" s="1"/>
      <c r="BK106" s="1"/>
      <c r="BL106" s="1"/>
      <c r="BS106" s="1"/>
      <c r="BT106" s="1"/>
      <c r="BU106" s="1"/>
      <c r="BV106" s="1"/>
      <c r="BW106" s="1"/>
      <c r="BX106" s="1"/>
      <c r="BY106" s="1"/>
      <c r="BZ106" s="1"/>
      <c r="CA106" s="1"/>
      <c r="CK106" s="151"/>
      <c r="CL106" s="77"/>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row>
    <row r="107" spans="1:237" s="17" customFormat="1" x14ac:dyDescent="0.15">
      <c r="A107" s="1"/>
      <c r="B107" s="1"/>
      <c r="C107" s="1"/>
      <c r="D107" s="1"/>
      <c r="E107" s="1"/>
      <c r="F107" s="1"/>
      <c r="G107" s="1"/>
      <c r="H107" s="1"/>
      <c r="I107" s="1"/>
      <c r="J107" s="1"/>
      <c r="K107" s="1"/>
      <c r="L107" s="1"/>
      <c r="M107" s="1"/>
      <c r="N107" s="1"/>
      <c r="O107" s="142"/>
      <c r="P107" s="1"/>
      <c r="Q107" s="1"/>
      <c r="R107" s="1"/>
      <c r="S107" s="1"/>
      <c r="T107" s="142"/>
      <c r="Y107" s="144"/>
      <c r="AA107" s="1"/>
      <c r="AB107" s="1"/>
      <c r="AC107" s="1"/>
      <c r="AD107" s="1"/>
      <c r="AE107" s="1"/>
      <c r="AF107" s="1"/>
      <c r="AG107" s="1"/>
      <c r="AH107" s="1"/>
      <c r="AI107" s="1"/>
      <c r="AJ107" s="1"/>
      <c r="AK107" s="1"/>
      <c r="AL107" s="1"/>
      <c r="AM107" s="1"/>
      <c r="AN107" s="1"/>
      <c r="AO107" s="1"/>
      <c r="AP107" s="1"/>
      <c r="AQ107" s="1"/>
      <c r="AR107" s="1"/>
      <c r="AS107" s="1"/>
      <c r="AX107" s="144"/>
      <c r="AY107" s="1"/>
      <c r="AZ107" s="1"/>
      <c r="BA107" s="1"/>
      <c r="BB107" s="1"/>
      <c r="BC107" s="1"/>
      <c r="BD107" s="1"/>
      <c r="BE107" s="1"/>
      <c r="BF107" s="1"/>
      <c r="BG107" s="1"/>
      <c r="BH107" s="1"/>
      <c r="BI107" s="1"/>
      <c r="BJ107" s="1"/>
      <c r="BK107" s="1"/>
      <c r="BL107" s="1"/>
      <c r="BS107" s="1"/>
      <c r="BT107" s="1"/>
      <c r="BU107" s="1"/>
      <c r="BV107" s="1"/>
      <c r="BW107" s="1"/>
      <c r="BX107" s="1"/>
      <c r="BY107" s="1"/>
      <c r="BZ107" s="1"/>
      <c r="CA107" s="1"/>
      <c r="CK107" s="151"/>
      <c r="CL107" s="77"/>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row>
    <row r="108" spans="1:237" s="17" customFormat="1" x14ac:dyDescent="0.15">
      <c r="A108" s="1"/>
      <c r="B108" s="1"/>
      <c r="C108" s="1"/>
      <c r="D108" s="1"/>
      <c r="E108" s="1"/>
      <c r="F108" s="1"/>
      <c r="G108" s="1"/>
      <c r="H108" s="1"/>
      <c r="I108" s="1"/>
      <c r="J108" s="1"/>
      <c r="K108" s="1"/>
      <c r="L108" s="1"/>
      <c r="M108" s="1"/>
      <c r="N108" s="1"/>
      <c r="O108" s="142"/>
      <c r="P108" s="1"/>
      <c r="Q108" s="1"/>
      <c r="R108" s="1"/>
      <c r="S108" s="1"/>
      <c r="T108" s="142"/>
      <c r="Y108" s="144"/>
      <c r="AA108" s="1"/>
      <c r="AB108" s="1"/>
      <c r="AC108" s="1"/>
      <c r="AD108" s="1"/>
      <c r="AE108" s="1"/>
      <c r="AF108" s="1"/>
      <c r="AG108" s="1"/>
      <c r="AH108" s="1"/>
      <c r="AI108" s="1"/>
      <c r="AJ108" s="1"/>
      <c r="AK108" s="1"/>
      <c r="AL108" s="1"/>
      <c r="AM108" s="1"/>
      <c r="AN108" s="1"/>
      <c r="AO108" s="1"/>
      <c r="AP108" s="1"/>
      <c r="AQ108" s="1"/>
      <c r="AR108" s="1"/>
      <c r="AS108" s="1"/>
      <c r="AX108" s="144"/>
      <c r="AY108" s="1"/>
      <c r="AZ108" s="1"/>
      <c r="BA108" s="1"/>
      <c r="BB108" s="1"/>
      <c r="BC108" s="1"/>
      <c r="BD108" s="1"/>
      <c r="BE108" s="1"/>
      <c r="BF108" s="1"/>
      <c r="BG108" s="1"/>
      <c r="BH108" s="1"/>
      <c r="BI108" s="1"/>
      <c r="BJ108" s="1"/>
      <c r="BK108" s="1"/>
      <c r="BL108" s="1"/>
      <c r="BS108" s="1"/>
      <c r="BT108" s="1"/>
      <c r="BU108" s="1"/>
      <c r="BV108" s="1"/>
      <c r="BW108" s="1"/>
      <c r="BX108" s="1"/>
      <c r="BY108" s="1"/>
      <c r="BZ108" s="1"/>
      <c r="CA108" s="1"/>
      <c r="CK108" s="151"/>
      <c r="CL108" s="77"/>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row>
    <row r="109" spans="1:237" s="17" customFormat="1" x14ac:dyDescent="0.15">
      <c r="A109" s="1"/>
      <c r="B109" s="1"/>
      <c r="C109" s="1"/>
      <c r="D109" s="1"/>
      <c r="E109" s="1"/>
      <c r="F109" s="1"/>
      <c r="G109" s="1"/>
      <c r="H109" s="1"/>
      <c r="I109" s="1"/>
      <c r="J109" s="1"/>
      <c r="K109" s="1"/>
      <c r="L109" s="1"/>
      <c r="M109" s="1"/>
      <c r="N109" s="1"/>
      <c r="O109" s="142"/>
      <c r="P109" s="1"/>
      <c r="Q109" s="1"/>
      <c r="R109" s="1"/>
      <c r="S109" s="1"/>
      <c r="T109" s="142"/>
      <c r="Y109" s="144"/>
      <c r="AA109" s="1"/>
      <c r="AB109" s="1"/>
      <c r="AC109" s="1"/>
      <c r="AD109" s="1"/>
      <c r="AE109" s="1"/>
      <c r="AF109" s="1"/>
      <c r="AG109" s="1"/>
      <c r="AH109" s="1"/>
      <c r="AI109" s="1"/>
      <c r="AJ109" s="1"/>
      <c r="AK109" s="1"/>
      <c r="AL109" s="1"/>
      <c r="AM109" s="1"/>
      <c r="AN109" s="1"/>
      <c r="AO109" s="1"/>
      <c r="AP109" s="1"/>
      <c r="AQ109" s="1"/>
      <c r="AR109" s="1"/>
      <c r="AS109" s="1"/>
      <c r="AX109" s="144"/>
      <c r="AY109" s="1"/>
      <c r="AZ109" s="1"/>
      <c r="BA109" s="1"/>
      <c r="BB109" s="1"/>
      <c r="BC109" s="1"/>
      <c r="BD109" s="1"/>
      <c r="BE109" s="1"/>
      <c r="BF109" s="1"/>
      <c r="BG109" s="1"/>
      <c r="BH109" s="1"/>
      <c r="BI109" s="1"/>
      <c r="BJ109" s="1"/>
      <c r="BK109" s="1"/>
      <c r="BL109" s="1"/>
      <c r="BS109" s="1"/>
      <c r="BT109" s="1"/>
      <c r="BU109" s="1"/>
      <c r="BV109" s="1"/>
      <c r="BW109" s="1"/>
      <c r="BX109" s="1"/>
      <c r="BY109" s="1"/>
      <c r="BZ109" s="1"/>
      <c r="CA109" s="1"/>
      <c r="CK109" s="151"/>
      <c r="CL109" s="77"/>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row>
    <row r="110" spans="1:237" s="17" customFormat="1" x14ac:dyDescent="0.15">
      <c r="A110" s="1"/>
      <c r="B110" s="1"/>
      <c r="C110" s="1"/>
      <c r="D110" s="1"/>
      <c r="E110" s="1"/>
      <c r="F110" s="1"/>
      <c r="G110" s="1"/>
      <c r="H110" s="1"/>
      <c r="I110" s="1"/>
      <c r="J110" s="1"/>
      <c r="K110" s="1"/>
      <c r="L110" s="1"/>
      <c r="M110" s="1"/>
      <c r="N110" s="1"/>
      <c r="O110" s="142"/>
      <c r="P110" s="1"/>
      <c r="Q110" s="1"/>
      <c r="R110" s="1"/>
      <c r="S110" s="1"/>
      <c r="T110" s="142"/>
      <c r="Y110" s="144"/>
      <c r="AA110" s="1"/>
      <c r="AB110" s="1"/>
      <c r="AC110" s="1"/>
      <c r="AD110" s="1"/>
      <c r="AE110" s="1"/>
      <c r="AF110" s="1"/>
      <c r="AG110" s="1"/>
      <c r="AH110" s="1"/>
      <c r="AI110" s="1"/>
      <c r="AJ110" s="1"/>
      <c r="AK110" s="1"/>
      <c r="AL110" s="1"/>
      <c r="AM110" s="1"/>
      <c r="AN110" s="1"/>
      <c r="AO110" s="1"/>
      <c r="AP110" s="1"/>
      <c r="AQ110" s="1"/>
      <c r="AR110" s="1"/>
      <c r="AS110" s="1"/>
      <c r="AX110" s="144"/>
      <c r="AY110" s="1"/>
      <c r="AZ110" s="1"/>
      <c r="BA110" s="1"/>
      <c r="BB110" s="1"/>
      <c r="BC110" s="1"/>
      <c r="BD110" s="1"/>
      <c r="BE110" s="1"/>
      <c r="BF110" s="1"/>
      <c r="BG110" s="1"/>
      <c r="BH110" s="1"/>
      <c r="BI110" s="1"/>
      <c r="BJ110" s="1"/>
      <c r="BK110" s="1"/>
      <c r="BL110" s="1"/>
      <c r="BS110" s="1"/>
      <c r="BT110" s="1"/>
      <c r="BU110" s="1"/>
      <c r="BV110" s="1"/>
      <c r="BW110" s="1"/>
      <c r="BX110" s="1"/>
      <c r="BY110" s="1"/>
      <c r="BZ110" s="1"/>
      <c r="CA110" s="1"/>
      <c r="CK110" s="151"/>
      <c r="CL110" s="77"/>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row>
    <row r="111" spans="1:237" s="17" customFormat="1" x14ac:dyDescent="0.15">
      <c r="A111" s="1"/>
      <c r="B111" s="1"/>
      <c r="C111" s="1"/>
      <c r="D111" s="1"/>
      <c r="E111" s="1"/>
      <c r="F111" s="1"/>
      <c r="G111" s="1"/>
      <c r="H111" s="1"/>
      <c r="I111" s="1"/>
      <c r="J111" s="1"/>
      <c r="K111" s="1"/>
      <c r="L111" s="1"/>
      <c r="M111" s="1"/>
      <c r="N111" s="1"/>
      <c r="O111" s="142"/>
      <c r="P111" s="1"/>
      <c r="Q111" s="1"/>
      <c r="R111" s="1"/>
      <c r="S111" s="1"/>
      <c r="T111" s="142"/>
      <c r="Y111" s="144"/>
      <c r="AA111" s="1"/>
      <c r="AB111" s="1"/>
      <c r="AC111" s="1"/>
      <c r="AD111" s="1"/>
      <c r="AE111" s="1"/>
      <c r="AF111" s="1"/>
      <c r="AG111" s="1"/>
      <c r="AH111" s="1"/>
      <c r="AI111" s="1"/>
      <c r="AJ111" s="1"/>
      <c r="AK111" s="1"/>
      <c r="AL111" s="1"/>
      <c r="AM111" s="1"/>
      <c r="AN111" s="1"/>
      <c r="AO111" s="1"/>
      <c r="AP111" s="1"/>
      <c r="AQ111" s="1"/>
      <c r="AR111" s="1"/>
      <c r="AS111" s="1"/>
      <c r="AX111" s="144"/>
      <c r="AY111" s="1"/>
      <c r="AZ111" s="1"/>
      <c r="BA111" s="1"/>
      <c r="BB111" s="1"/>
      <c r="BC111" s="1"/>
      <c r="BD111" s="1"/>
      <c r="BE111" s="1"/>
      <c r="BF111" s="1"/>
      <c r="BG111" s="1"/>
      <c r="BH111" s="1"/>
      <c r="BI111" s="1"/>
      <c r="BJ111" s="1"/>
      <c r="BK111" s="1"/>
      <c r="BL111" s="1"/>
      <c r="BS111" s="1"/>
      <c r="BT111" s="1"/>
      <c r="BU111" s="1"/>
      <c r="BV111" s="1"/>
      <c r="BW111" s="1"/>
      <c r="BX111" s="1"/>
      <c r="BY111" s="1"/>
      <c r="BZ111" s="1"/>
      <c r="CA111" s="1"/>
      <c r="CK111" s="151"/>
      <c r="CL111" s="77"/>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row>
    <row r="112" spans="1:237" s="17" customFormat="1" x14ac:dyDescent="0.15">
      <c r="A112" s="1"/>
      <c r="B112" s="1"/>
      <c r="C112" s="1"/>
      <c r="D112" s="1"/>
      <c r="E112" s="1"/>
      <c r="F112" s="1"/>
      <c r="G112" s="1"/>
      <c r="H112" s="1"/>
      <c r="I112" s="1"/>
      <c r="J112" s="1"/>
      <c r="K112" s="1"/>
      <c r="L112" s="1"/>
      <c r="M112" s="1"/>
      <c r="N112" s="1"/>
      <c r="O112" s="142"/>
      <c r="P112" s="1"/>
      <c r="Q112" s="1"/>
      <c r="R112" s="1"/>
      <c r="S112" s="1"/>
      <c r="T112" s="142"/>
      <c r="Y112" s="144"/>
      <c r="AA112" s="1"/>
      <c r="AB112" s="1"/>
      <c r="AC112" s="1"/>
      <c r="AD112" s="1"/>
      <c r="AE112" s="1"/>
      <c r="AF112" s="1"/>
      <c r="AG112" s="1"/>
      <c r="AH112" s="1"/>
      <c r="AI112" s="1"/>
      <c r="AJ112" s="1"/>
      <c r="AK112" s="1"/>
      <c r="AL112" s="1"/>
      <c r="AM112" s="1"/>
      <c r="AN112" s="1"/>
      <c r="AO112" s="1"/>
      <c r="AP112" s="1"/>
      <c r="AQ112" s="1"/>
      <c r="AR112" s="1"/>
      <c r="AS112" s="1"/>
      <c r="AX112" s="144"/>
      <c r="AY112" s="1"/>
      <c r="AZ112" s="1"/>
      <c r="BA112" s="1"/>
      <c r="BB112" s="1"/>
      <c r="BC112" s="1"/>
      <c r="BD112" s="1"/>
      <c r="BE112" s="1"/>
      <c r="BF112" s="1"/>
      <c r="BG112" s="1"/>
      <c r="BH112" s="1"/>
      <c r="BI112" s="1"/>
      <c r="BJ112" s="1"/>
      <c r="BK112" s="1"/>
      <c r="BL112" s="1"/>
      <c r="BS112" s="1"/>
      <c r="BT112" s="1"/>
      <c r="BU112" s="1"/>
      <c r="BV112" s="1"/>
      <c r="BW112" s="1"/>
      <c r="BX112" s="1"/>
      <c r="BY112" s="1"/>
      <c r="BZ112" s="1"/>
      <c r="CA112" s="1"/>
      <c r="CK112" s="151"/>
      <c r="CL112" s="77"/>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row>
  </sheetData>
  <pageMargins left="0.7" right="0.7" top="0.75" bottom="0.75" header="0.3" footer="0.3"/>
  <pageSetup paperSize="9"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59AF2-4BAD-5B42-AF34-BCE1109A1AF3}">
  <dimension ref="A1:IC103"/>
  <sheetViews>
    <sheetView zoomScale="120" zoomScaleNormal="120" workbookViewId="0">
      <pane xSplit="1" ySplit="3" topLeftCell="CF4" activePane="bottomRight" state="frozen"/>
      <selection pane="topRight" activeCell="B1" sqref="B1"/>
      <selection pane="bottomLeft" activeCell="A4" sqref="A4"/>
      <selection pane="bottomRight" activeCell="CL8" sqref="CL8"/>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142" customWidth="1"/>
    <col min="31" max="34" width="14.6640625" style="1" customWidth="1"/>
    <col min="35" max="35" width="14.6640625" style="142" customWidth="1"/>
    <col min="36" max="39" width="14.6640625" style="1" customWidth="1"/>
    <col min="40" max="40" width="14.6640625" style="142" customWidth="1"/>
    <col min="41" max="44" width="14.6640625" style="1" customWidth="1"/>
    <col min="45" max="45" width="14.6640625" style="142" customWidth="1"/>
    <col min="46" max="49" width="14.6640625" style="17" customWidth="1"/>
    <col min="50" max="50" width="14.6640625" style="144" customWidth="1"/>
    <col min="51" max="51" width="14.6640625" style="1" customWidth="1"/>
    <col min="52" max="52" width="14.6640625" style="142" customWidth="1"/>
    <col min="53" max="53" width="16.33203125" style="1" customWidth="1"/>
    <col min="54" max="54" width="16.33203125" style="142" customWidth="1"/>
    <col min="55" max="55" width="16.33203125" style="1" customWidth="1"/>
    <col min="56" max="58" width="14.6640625" style="1" customWidth="1"/>
    <col min="59" max="59" width="14.6640625" style="142" customWidth="1"/>
    <col min="60" max="63" width="14.6640625" style="1" customWidth="1"/>
    <col min="64" max="64" width="14.6640625" style="14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6"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COUNT(B4:B12)</f>
        <v>0</v>
      </c>
      <c r="C2" s="13">
        <f>COUNT(C4:C12)</f>
        <v>8</v>
      </c>
      <c r="D2" s="13">
        <f>SUM(D4:D12)</f>
        <v>395</v>
      </c>
      <c r="E2" s="13">
        <f>SUM(E4:E12)</f>
        <v>375</v>
      </c>
      <c r="F2" s="13">
        <f>SUM(F4:F12)</f>
        <v>365</v>
      </c>
      <c r="G2" s="14">
        <f>SUM(G4:G12)</f>
        <v>375</v>
      </c>
      <c r="H2" s="13">
        <f>COUNT(H4:H12)</f>
        <v>8</v>
      </c>
      <c r="I2" s="13">
        <f>COUNT(I4:I12)</f>
        <v>2</v>
      </c>
      <c r="J2" s="13">
        <f>COUNT(J4:J12)</f>
        <v>4</v>
      </c>
      <c r="K2" s="13">
        <f t="shared" ref="K2:AP2" si="0">SUM(K4:K12)</f>
        <v>23</v>
      </c>
      <c r="L2" s="13">
        <f t="shared" si="0"/>
        <v>28</v>
      </c>
      <c r="M2" s="13">
        <f t="shared" si="0"/>
        <v>27</v>
      </c>
      <c r="N2" s="13">
        <f t="shared" si="0"/>
        <v>36</v>
      </c>
      <c r="O2" s="31">
        <f t="shared" si="0"/>
        <v>43</v>
      </c>
      <c r="P2" s="13">
        <f t="shared" si="0"/>
        <v>2</v>
      </c>
      <c r="Q2" s="13">
        <f t="shared" si="0"/>
        <v>5</v>
      </c>
      <c r="R2" s="13">
        <f t="shared" si="0"/>
        <v>7</v>
      </c>
      <c r="S2" s="13">
        <f t="shared" si="0"/>
        <v>8</v>
      </c>
      <c r="T2" s="31">
        <f t="shared" si="0"/>
        <v>16</v>
      </c>
      <c r="U2" s="13">
        <f t="shared" si="0"/>
        <v>25</v>
      </c>
      <c r="V2" s="13">
        <f t="shared" si="0"/>
        <v>33</v>
      </c>
      <c r="W2" s="13">
        <f t="shared" si="0"/>
        <v>34</v>
      </c>
      <c r="X2" s="13">
        <f t="shared" si="0"/>
        <v>44</v>
      </c>
      <c r="Y2" s="31">
        <f t="shared" si="0"/>
        <v>59</v>
      </c>
      <c r="Z2" s="13">
        <f t="shared" si="0"/>
        <v>96</v>
      </c>
      <c r="AA2" s="13">
        <f t="shared" si="0"/>
        <v>140</v>
      </c>
      <c r="AB2" s="13">
        <f t="shared" si="0"/>
        <v>140</v>
      </c>
      <c r="AC2" s="13">
        <f t="shared" si="0"/>
        <v>124</v>
      </c>
      <c r="AD2" s="14">
        <f t="shared" si="0"/>
        <v>140</v>
      </c>
      <c r="AE2" s="13">
        <f t="shared" si="0"/>
        <v>0</v>
      </c>
      <c r="AF2" s="13">
        <f t="shared" si="0"/>
        <v>0</v>
      </c>
      <c r="AG2" s="13">
        <f t="shared" si="0"/>
        <v>1</v>
      </c>
      <c r="AH2" s="13">
        <f t="shared" si="0"/>
        <v>0</v>
      </c>
      <c r="AI2" s="14">
        <f t="shared" si="0"/>
        <v>1</v>
      </c>
      <c r="AJ2" s="13">
        <f t="shared" si="0"/>
        <v>180</v>
      </c>
      <c r="AK2" s="13">
        <f t="shared" si="0"/>
        <v>155</v>
      </c>
      <c r="AL2" s="13">
        <f t="shared" si="0"/>
        <v>119</v>
      </c>
      <c r="AM2" s="13">
        <f t="shared" si="0"/>
        <v>223</v>
      </c>
      <c r="AN2" s="14">
        <f t="shared" si="0"/>
        <v>206</v>
      </c>
      <c r="AO2" s="13">
        <f t="shared" si="0"/>
        <v>0</v>
      </c>
      <c r="AP2" s="13">
        <f t="shared" si="0"/>
        <v>0</v>
      </c>
      <c r="AQ2" s="13">
        <f t="shared" ref="AQ2:BV2" si="1">SUM(AQ4:AQ12)</f>
        <v>0</v>
      </c>
      <c r="AR2" s="13">
        <f t="shared" si="1"/>
        <v>0</v>
      </c>
      <c r="AS2" s="14">
        <f t="shared" si="1"/>
        <v>0</v>
      </c>
      <c r="AT2" s="13">
        <f t="shared" si="1"/>
        <v>276</v>
      </c>
      <c r="AU2" s="13">
        <f t="shared" si="1"/>
        <v>295</v>
      </c>
      <c r="AV2" s="13">
        <f t="shared" si="1"/>
        <v>260</v>
      </c>
      <c r="AW2" s="13">
        <f t="shared" si="1"/>
        <v>347</v>
      </c>
      <c r="AX2" s="14">
        <f t="shared" si="1"/>
        <v>347</v>
      </c>
      <c r="AY2" s="13">
        <f t="shared" si="1"/>
        <v>154</v>
      </c>
      <c r="AZ2" s="18">
        <f t="shared" si="1"/>
        <v>308</v>
      </c>
      <c r="BA2" s="13">
        <f t="shared" si="1"/>
        <v>8</v>
      </c>
      <c r="BB2" s="14">
        <f t="shared" si="1"/>
        <v>29</v>
      </c>
      <c r="BC2" s="13">
        <f t="shared" si="1"/>
        <v>78</v>
      </c>
      <c r="BD2" s="13">
        <f t="shared" si="1"/>
        <v>126</v>
      </c>
      <c r="BE2" s="13">
        <f t="shared" si="1"/>
        <v>191</v>
      </c>
      <c r="BF2" s="13">
        <f t="shared" si="1"/>
        <v>163</v>
      </c>
      <c r="BG2" s="15">
        <f t="shared" si="1"/>
        <v>291</v>
      </c>
      <c r="BH2" s="13">
        <f t="shared" si="1"/>
        <v>0</v>
      </c>
      <c r="BI2" s="13">
        <f t="shared" si="1"/>
        <v>0</v>
      </c>
      <c r="BJ2" s="13">
        <f t="shared" si="1"/>
        <v>0</v>
      </c>
      <c r="BK2" s="13">
        <f t="shared" si="1"/>
        <v>0</v>
      </c>
      <c r="BL2" s="15">
        <f t="shared" si="1"/>
        <v>4</v>
      </c>
      <c r="BM2" s="13">
        <f t="shared" si="1"/>
        <v>78</v>
      </c>
      <c r="BN2" s="13">
        <f t="shared" si="1"/>
        <v>126</v>
      </c>
      <c r="BO2" s="13">
        <f t="shared" si="1"/>
        <v>191</v>
      </c>
      <c r="BP2" s="13">
        <f t="shared" si="1"/>
        <v>163</v>
      </c>
      <c r="BQ2" s="15">
        <f t="shared" si="1"/>
        <v>295</v>
      </c>
      <c r="BR2" s="13">
        <f t="shared" si="1"/>
        <v>39</v>
      </c>
      <c r="BS2" s="13">
        <f t="shared" si="1"/>
        <v>36</v>
      </c>
      <c r="BT2" s="13">
        <f t="shared" si="1"/>
        <v>28</v>
      </c>
      <c r="BU2" s="13">
        <f t="shared" si="1"/>
        <v>54</v>
      </c>
      <c r="BV2" s="15">
        <f t="shared" si="1"/>
        <v>56</v>
      </c>
      <c r="BW2" s="13">
        <f t="shared" ref="BW2:CF2" si="2">SUM(BW4:BW12)</f>
        <v>1</v>
      </c>
      <c r="BX2" s="13">
        <f t="shared" si="2"/>
        <v>2</v>
      </c>
      <c r="BY2" s="13">
        <f t="shared" si="2"/>
        <v>1</v>
      </c>
      <c r="BZ2" s="13">
        <f t="shared" si="2"/>
        <v>0</v>
      </c>
      <c r="CA2" s="15">
        <f t="shared" si="2"/>
        <v>1</v>
      </c>
      <c r="CB2" s="13">
        <f t="shared" si="2"/>
        <v>40</v>
      </c>
      <c r="CC2" s="13">
        <f t="shared" si="2"/>
        <v>38</v>
      </c>
      <c r="CD2" s="13">
        <f t="shared" si="2"/>
        <v>29</v>
      </c>
      <c r="CE2" s="13">
        <f t="shared" si="2"/>
        <v>54</v>
      </c>
      <c r="CF2" s="15">
        <f t="shared" si="2"/>
        <v>57</v>
      </c>
      <c r="CG2" s="13">
        <f>Table1910[[#This Row],[Column23]]+Table1910[[#This Row],[Column24]]+Table1910[[#This Row],[Column25]]</f>
        <v>394</v>
      </c>
      <c r="CH2" s="13">
        <f>Table1910[[#This Row],[Total UG Students 2018/19]]+Table1910[[#This Row],[Column9]]+Table1910[[#This Row],[Total Students 2018/19]]</f>
        <v>459</v>
      </c>
      <c r="CI2" s="13">
        <f>Table1910[[#This Row],[Total UG Students 2019/20]]+Table1910[[#This Row],[Column8]]+Table1910[[#This Row],[Total Students 2019/20]]</f>
        <v>480</v>
      </c>
      <c r="CJ2" s="13">
        <f>AW2+BP2+CE2</f>
        <v>564</v>
      </c>
      <c r="CK2" s="67">
        <f>AX2+BQ2+CF2</f>
        <v>699</v>
      </c>
      <c r="CL2" s="74"/>
    </row>
    <row r="3" spans="1:237" s="16" customFormat="1" ht="14" x14ac:dyDescent="0.15">
      <c r="A3" s="28" t="s">
        <v>125</v>
      </c>
      <c r="D3" s="36">
        <f>AVERAGE(D4:D12)</f>
        <v>49.375</v>
      </c>
      <c r="E3" s="36">
        <f>AVERAGE(E4:E12)</f>
        <v>62.5</v>
      </c>
      <c r="F3" s="36">
        <f>AVERAGE(F4:F12)</f>
        <v>52.142857142857146</v>
      </c>
      <c r="G3" s="55">
        <f>AVERAGE(G4:G12)</f>
        <v>53.571428571428569</v>
      </c>
      <c r="H3" s="36">
        <f>AVERAGE(H4:H12)</f>
        <v>1</v>
      </c>
      <c r="I3" s="36"/>
      <c r="J3" s="36"/>
      <c r="K3" s="36">
        <f>K2/20</f>
        <v>1.1499999999999999</v>
      </c>
      <c r="L3" s="36">
        <f>L2/19</f>
        <v>1.4736842105263157</v>
      </c>
      <c r="M3" s="36">
        <f>M2/12</f>
        <v>2.25</v>
      </c>
      <c r="N3" s="36">
        <f>N2/14</f>
        <v>2.5714285714285716</v>
      </c>
      <c r="O3" s="57">
        <f>O2/H2</f>
        <v>5.375</v>
      </c>
      <c r="P3" s="36">
        <f>P2/20</f>
        <v>0.1</v>
      </c>
      <c r="Q3" s="36">
        <f>Q2/19</f>
        <v>0.26315789473684209</v>
      </c>
      <c r="R3" s="36">
        <f>R2/12</f>
        <v>0.58333333333333337</v>
      </c>
      <c r="S3" s="36">
        <f>S2/14</f>
        <v>0.5714285714285714</v>
      </c>
      <c r="T3" s="57">
        <f>T2/H2</f>
        <v>2</v>
      </c>
      <c r="U3" s="36">
        <f>U2/20</f>
        <v>1.25</v>
      </c>
      <c r="V3" s="36">
        <f>V2/19</f>
        <v>1.736842105263158</v>
      </c>
      <c r="W3" s="36">
        <f>W2/12</f>
        <v>2.8333333333333335</v>
      </c>
      <c r="X3" s="36">
        <f>X2/14</f>
        <v>3.1428571428571428</v>
      </c>
      <c r="Y3" s="57">
        <f>Y2/H2</f>
        <v>7.375</v>
      </c>
      <c r="Z3" s="36">
        <f>Z2/20</f>
        <v>4.8</v>
      </c>
      <c r="AA3" s="36">
        <f>AA2/19</f>
        <v>7.3684210526315788</v>
      </c>
      <c r="AB3" s="36">
        <f>AB2/12</f>
        <v>11.666666666666666</v>
      </c>
      <c r="AC3" s="36">
        <f>AC2/14</f>
        <v>8.8571428571428577</v>
      </c>
      <c r="AD3" s="55">
        <f>AD2/H2</f>
        <v>17.5</v>
      </c>
      <c r="AE3" s="36">
        <f>AE2/20</f>
        <v>0</v>
      </c>
      <c r="AF3" s="36">
        <f>AF2/19</f>
        <v>0</v>
      </c>
      <c r="AG3" s="36">
        <f>AG2/12</f>
        <v>8.3333333333333329E-2</v>
      </c>
      <c r="AH3" s="36">
        <f>AH2/14</f>
        <v>0</v>
      </c>
      <c r="AI3" s="55">
        <f>AI2/H2</f>
        <v>0.125</v>
      </c>
      <c r="AJ3" s="36">
        <f>AJ2/20</f>
        <v>9</v>
      </c>
      <c r="AK3" s="36">
        <f>AK2/19</f>
        <v>8.1578947368421044</v>
      </c>
      <c r="AL3" s="36">
        <f>AL2/12</f>
        <v>9.9166666666666661</v>
      </c>
      <c r="AM3" s="36">
        <f>AM2/14</f>
        <v>15.928571428571429</v>
      </c>
      <c r="AN3" s="55">
        <f>AN2/H2</f>
        <v>25.75</v>
      </c>
      <c r="AO3" s="36">
        <f>AO2/20</f>
        <v>0</v>
      </c>
      <c r="AP3" s="36">
        <f>AP2/19</f>
        <v>0</v>
      </c>
      <c r="AQ3" s="36">
        <f>AQ2/12</f>
        <v>0</v>
      </c>
      <c r="AR3" s="36">
        <f>AR2/14</f>
        <v>0</v>
      </c>
      <c r="AS3" s="55">
        <f>AS2/H2</f>
        <v>0</v>
      </c>
      <c r="AT3" s="36">
        <f>AT2/20</f>
        <v>13.8</v>
      </c>
      <c r="AU3" s="36">
        <f>AU2/19</f>
        <v>15.526315789473685</v>
      </c>
      <c r="AV3" s="36">
        <f>AV2/12</f>
        <v>21.666666666666668</v>
      </c>
      <c r="AW3" s="36">
        <f>AW2/14</f>
        <v>24.785714285714285</v>
      </c>
      <c r="AX3" s="55">
        <f>AX2/H2</f>
        <v>43.375</v>
      </c>
      <c r="AY3" s="36">
        <f>AY2/14</f>
        <v>11</v>
      </c>
      <c r="AZ3" s="55">
        <f>AZ2/H2</f>
        <v>38.5</v>
      </c>
      <c r="BA3" s="36">
        <f>BA2/14</f>
        <v>0.5714285714285714</v>
      </c>
      <c r="BB3" s="55">
        <f>BB2/H2</f>
        <v>3.625</v>
      </c>
      <c r="BC3" s="36">
        <f>BC2/20</f>
        <v>3.9</v>
      </c>
      <c r="BD3" s="36">
        <f>BD2/19</f>
        <v>6.6315789473684212</v>
      </c>
      <c r="BE3" s="36">
        <f>BE2/12</f>
        <v>15.916666666666666</v>
      </c>
      <c r="BF3" s="36">
        <f>BF2/14</f>
        <v>11.642857142857142</v>
      </c>
      <c r="BG3" s="56">
        <f>BG2/H2</f>
        <v>36.375</v>
      </c>
      <c r="BH3" s="36">
        <f>BH2/20</f>
        <v>0</v>
      </c>
      <c r="BI3" s="36">
        <f>BI2/19</f>
        <v>0</v>
      </c>
      <c r="BJ3" s="36">
        <f>BJ2/12</f>
        <v>0</v>
      </c>
      <c r="BK3" s="36">
        <f>BK2/14</f>
        <v>0</v>
      </c>
      <c r="BL3" s="56">
        <f>BL2/H2</f>
        <v>0.5</v>
      </c>
      <c r="BM3" s="36">
        <f>BM2/20</f>
        <v>3.9</v>
      </c>
      <c r="BN3" s="36">
        <f>BN2/19</f>
        <v>6.6315789473684212</v>
      </c>
      <c r="BO3" s="36">
        <f>BO2/12</f>
        <v>15.916666666666666</v>
      </c>
      <c r="BP3" s="36">
        <f>BP2/14</f>
        <v>11.642857142857142</v>
      </c>
      <c r="BQ3" s="56">
        <f>BQ2/H2</f>
        <v>36.875</v>
      </c>
      <c r="BR3" s="36">
        <f>BR2/20</f>
        <v>1.95</v>
      </c>
      <c r="BS3" s="36">
        <f>BS2/19</f>
        <v>1.8947368421052631</v>
      </c>
      <c r="BT3" s="36">
        <f>BT2/12</f>
        <v>2.3333333333333335</v>
      </c>
      <c r="BU3" s="36">
        <f>BU2/14</f>
        <v>3.8571428571428572</v>
      </c>
      <c r="BV3" s="56">
        <f>BV2/H2</f>
        <v>7</v>
      </c>
      <c r="BW3" s="36">
        <f>BW2/20</f>
        <v>0.05</v>
      </c>
      <c r="BX3" s="36">
        <f>BX2/19</f>
        <v>0.10526315789473684</v>
      </c>
      <c r="BY3" s="36">
        <f>BY2/12</f>
        <v>8.3333333333333329E-2</v>
      </c>
      <c r="BZ3" s="36">
        <f>BZ2/14</f>
        <v>0</v>
      </c>
      <c r="CA3" s="56">
        <f>CA2/H2</f>
        <v>0.125</v>
      </c>
      <c r="CB3" s="36">
        <f>CB2/20</f>
        <v>2</v>
      </c>
      <c r="CC3" s="36">
        <f>CC2/19</f>
        <v>2</v>
      </c>
      <c r="CD3" s="36">
        <f>CD2/12</f>
        <v>2.4166666666666665</v>
      </c>
      <c r="CE3" s="36">
        <f>CE2/14</f>
        <v>3.8571428571428572</v>
      </c>
      <c r="CF3" s="56">
        <f>CF2/H2</f>
        <v>7.125</v>
      </c>
      <c r="CG3" s="36">
        <f>CG2/20</f>
        <v>19.7</v>
      </c>
      <c r="CH3" s="36">
        <f>CH2/19</f>
        <v>24.157894736842106</v>
      </c>
      <c r="CI3" s="36">
        <f>CI2/12</f>
        <v>40</v>
      </c>
      <c r="CJ3" s="36">
        <f>CJ2/14</f>
        <v>40.285714285714285</v>
      </c>
      <c r="CK3" s="152">
        <f>CK2/H2</f>
        <v>87.375</v>
      </c>
      <c r="CL3" s="74"/>
    </row>
    <row r="4" spans="1:237" ht="28" x14ac:dyDescent="0.15">
      <c r="A4" s="83" t="s">
        <v>29</v>
      </c>
      <c r="B4" s="1" t="s">
        <v>6</v>
      </c>
      <c r="C4" s="1">
        <v>1</v>
      </c>
      <c r="D4" s="1">
        <v>0</v>
      </c>
      <c r="F4" s="1">
        <v>0</v>
      </c>
      <c r="G4" s="3">
        <v>5</v>
      </c>
      <c r="H4" s="1">
        <v>1</v>
      </c>
      <c r="O4" s="33"/>
      <c r="T4" s="33"/>
      <c r="U4" s="17">
        <f t="shared" ref="U4:W4" si="3">K4+P4</f>
        <v>0</v>
      </c>
      <c r="V4" s="17">
        <f t="shared" si="3"/>
        <v>0</v>
      </c>
      <c r="W4" s="17">
        <f t="shared" si="3"/>
        <v>0</v>
      </c>
      <c r="X4" s="17">
        <f>N4+S4</f>
        <v>0</v>
      </c>
      <c r="Y4" s="32">
        <f>O4+T4</f>
        <v>0</v>
      </c>
      <c r="AD4" s="3"/>
      <c r="AI4" s="3"/>
      <c r="AN4" s="3">
        <v>6</v>
      </c>
      <c r="AS4" s="3"/>
      <c r="AT4" s="17">
        <f t="shared" ref="AT4" si="4">Z4+AE4+AJ4+AO4</f>
        <v>0</v>
      </c>
      <c r="AU4" s="17">
        <f t="shared" ref="AU4" si="5">AA4+AF4+AK4+AP4</f>
        <v>0</v>
      </c>
      <c r="AV4" s="17">
        <f t="shared" ref="AV4" si="6">AB4+AG4+AL4+AQ4</f>
        <v>0</v>
      </c>
      <c r="AW4" s="17">
        <f t="shared" ref="AW4:AX4" si="7">AC4+AH4+AM4+AR4</f>
        <v>0</v>
      </c>
      <c r="AX4" s="18">
        <f t="shared" si="7"/>
        <v>6</v>
      </c>
      <c r="AZ4" s="3">
        <v>33</v>
      </c>
      <c r="BB4" s="3"/>
      <c r="BG4" s="2"/>
      <c r="BL4" s="2"/>
      <c r="BM4" s="17">
        <f t="shared" ref="BM4:BO4" si="8">BC4+BH4</f>
        <v>0</v>
      </c>
      <c r="BN4" s="17">
        <f t="shared" si="8"/>
        <v>0</v>
      </c>
      <c r="BO4" s="17">
        <f t="shared" si="8"/>
        <v>0</v>
      </c>
      <c r="BP4" s="17">
        <f>BF4+BK4</f>
        <v>0</v>
      </c>
      <c r="BQ4" s="19">
        <f>BG4+BL4</f>
        <v>0</v>
      </c>
      <c r="CB4" s="17">
        <f t="shared" ref="CB4" si="9">BR4+BW4</f>
        <v>0</v>
      </c>
      <c r="CC4" s="17">
        <f t="shared" ref="CC4" si="10">BS4+BX4</f>
        <v>0</v>
      </c>
      <c r="CD4" s="17">
        <f t="shared" ref="CD4" si="11">BT4+BY4</f>
        <v>0</v>
      </c>
      <c r="CE4" s="17">
        <f t="shared" ref="CE4:CF4" si="12">BU4+BZ4</f>
        <v>0</v>
      </c>
      <c r="CF4" s="19">
        <f t="shared" si="12"/>
        <v>0</v>
      </c>
      <c r="CG4" s="85">
        <f t="shared" ref="CG4" si="13">AT4+BM4+CB4</f>
        <v>0</v>
      </c>
      <c r="CH4" s="85">
        <f t="shared" ref="CH4" si="14">AU4+BN4+CC4</f>
        <v>0</v>
      </c>
      <c r="CI4" s="85">
        <f t="shared" ref="CI4" si="15">AV4+BO4+CD4</f>
        <v>0</v>
      </c>
      <c r="CJ4" s="85">
        <f t="shared" ref="CJ4:CK4" si="16">AW4+BP4+CE4</f>
        <v>0</v>
      </c>
      <c r="CK4" s="67">
        <f t="shared" si="16"/>
        <v>6</v>
      </c>
      <c r="CL4" s="70" t="s">
        <v>173</v>
      </c>
    </row>
    <row r="5" spans="1:237" ht="28" x14ac:dyDescent="0.15">
      <c r="A5" s="82" t="s">
        <v>65</v>
      </c>
      <c r="B5" s="1" t="s">
        <v>6</v>
      </c>
      <c r="C5" s="1">
        <v>1</v>
      </c>
      <c r="D5" s="1">
        <v>10</v>
      </c>
      <c r="E5" s="1">
        <v>15</v>
      </c>
      <c r="F5" s="1">
        <v>20</v>
      </c>
      <c r="G5" s="3">
        <v>30</v>
      </c>
      <c r="H5" s="1">
        <v>1</v>
      </c>
      <c r="J5" s="1">
        <v>1</v>
      </c>
      <c r="K5" s="22"/>
      <c r="L5" s="1">
        <v>3</v>
      </c>
      <c r="M5" s="1">
        <v>3</v>
      </c>
      <c r="O5" s="33">
        <v>4</v>
      </c>
      <c r="P5" s="22"/>
      <c r="Q5" s="1">
        <v>1</v>
      </c>
      <c r="R5" s="1">
        <v>1</v>
      </c>
      <c r="T5" s="33">
        <v>1</v>
      </c>
      <c r="U5" s="17">
        <f t="shared" ref="U5:U11" si="17">K5+P5</f>
        <v>0</v>
      </c>
      <c r="V5" s="17">
        <f t="shared" ref="V5:V11" si="18">L5+Q5</f>
        <v>4</v>
      </c>
      <c r="W5" s="17">
        <f t="shared" ref="W5:W11" si="19">M5+R5</f>
        <v>4</v>
      </c>
      <c r="X5" s="17">
        <f t="shared" ref="X5:X11" si="20">N5+S5</f>
        <v>0</v>
      </c>
      <c r="Y5" s="32">
        <f t="shared" ref="Y5:Y11" si="21">O5+T5</f>
        <v>5</v>
      </c>
      <c r="Z5" s="22"/>
      <c r="AA5" s="1">
        <v>18</v>
      </c>
      <c r="AB5" s="1">
        <v>11</v>
      </c>
      <c r="AD5" s="3">
        <v>39</v>
      </c>
      <c r="AE5" s="22"/>
      <c r="AI5" s="3"/>
      <c r="AJ5" s="22"/>
      <c r="AL5" s="1">
        <v>20</v>
      </c>
      <c r="AN5" s="3"/>
      <c r="AO5" s="69"/>
      <c r="AS5" s="3"/>
      <c r="AT5" s="17">
        <f t="shared" ref="AT5:AT11" si="22">Z5+AE5+AJ5+AO5</f>
        <v>0</v>
      </c>
      <c r="AU5" s="17">
        <f t="shared" ref="AU5:AU11" si="23">AA5+AF5+AK5+AP5</f>
        <v>18</v>
      </c>
      <c r="AV5" s="17">
        <f t="shared" ref="AV5:AV11" si="24">AB5+AG5+AL5+AQ5</f>
        <v>31</v>
      </c>
      <c r="AW5" s="17">
        <f t="shared" ref="AW5:AW11" si="25">AC5+AH5+AM5+AR5</f>
        <v>0</v>
      </c>
      <c r="AX5" s="18">
        <f t="shared" ref="AX5:AX11" si="26">AD5+AI5+AN5+AS5</f>
        <v>39</v>
      </c>
      <c r="AZ5" s="3">
        <v>12</v>
      </c>
      <c r="BB5" s="3"/>
      <c r="BC5" s="22"/>
      <c r="BG5" s="2"/>
      <c r="BH5" s="22"/>
      <c r="BL5" s="2"/>
      <c r="BM5" s="17">
        <f t="shared" ref="BM5:BM11" si="27">BC5+BH5</f>
        <v>0</v>
      </c>
      <c r="BN5" s="17">
        <f t="shared" ref="BN5:BN11" si="28">BD5+BI5</f>
        <v>0</v>
      </c>
      <c r="BO5" s="17">
        <f t="shared" ref="BO5:BO11" si="29">BE5+BJ5</f>
        <v>0</v>
      </c>
      <c r="BP5" s="17">
        <f t="shared" ref="BP5:BP11" si="30">BF5+BK5</f>
        <v>0</v>
      </c>
      <c r="BQ5" s="19">
        <f t="shared" ref="BQ5:BQ11" si="31">BG5+BL5</f>
        <v>0</v>
      </c>
      <c r="BR5" s="22"/>
      <c r="BW5" s="22"/>
      <c r="CB5" s="17">
        <f t="shared" ref="CB5:CB11" si="32">BR5+BW5</f>
        <v>0</v>
      </c>
      <c r="CC5" s="17">
        <f t="shared" ref="CC5:CC11" si="33">BS5+BX5</f>
        <v>0</v>
      </c>
      <c r="CD5" s="17">
        <f t="shared" ref="CD5:CD11" si="34">BT5+BY5</f>
        <v>0</v>
      </c>
      <c r="CE5" s="17">
        <f t="shared" ref="CE5:CE11" si="35">BU5+BZ5</f>
        <v>0</v>
      </c>
      <c r="CF5" s="19">
        <f t="shared" ref="CF5:CF11" si="36">BV5+CA5</f>
        <v>0</v>
      </c>
      <c r="CG5" s="85">
        <f t="shared" ref="CG5:CG11" si="37">AT5+BM5+CB5</f>
        <v>0</v>
      </c>
      <c r="CH5" s="85">
        <f t="shared" ref="CH5:CH11" si="38">AU5+BN5+CC5</f>
        <v>18</v>
      </c>
      <c r="CI5" s="85">
        <f t="shared" ref="CI5:CI11" si="39">AV5+BO5+CD5</f>
        <v>31</v>
      </c>
      <c r="CJ5" s="85">
        <f t="shared" ref="CJ5:CJ11" si="40">AW5+BP5+CE5</f>
        <v>0</v>
      </c>
      <c r="CK5" s="67">
        <f t="shared" ref="CK5:CK11" si="41">AX5+BQ5+CF5</f>
        <v>39</v>
      </c>
      <c r="CL5" s="79" t="s">
        <v>175</v>
      </c>
    </row>
    <row r="6" spans="1:237" ht="43" thickBot="1" x14ac:dyDescent="0.2">
      <c r="A6" s="25" t="s">
        <v>71</v>
      </c>
      <c r="B6" s="1" t="s">
        <v>6</v>
      </c>
      <c r="C6" s="1">
        <v>1</v>
      </c>
      <c r="D6" s="1">
        <v>150</v>
      </c>
      <c r="E6" s="1">
        <v>140</v>
      </c>
      <c r="F6" s="1">
        <v>145</v>
      </c>
      <c r="G6" s="3">
        <v>150</v>
      </c>
      <c r="H6" s="1">
        <v>1</v>
      </c>
      <c r="I6" s="1">
        <v>1</v>
      </c>
      <c r="J6" s="1">
        <v>1</v>
      </c>
      <c r="K6" s="20">
        <v>12</v>
      </c>
      <c r="L6" s="1">
        <v>12</v>
      </c>
      <c r="M6" s="1">
        <v>14</v>
      </c>
      <c r="N6" s="1">
        <v>13</v>
      </c>
      <c r="O6" s="33">
        <v>16</v>
      </c>
      <c r="P6" s="24"/>
      <c r="R6" s="1">
        <v>3</v>
      </c>
      <c r="S6" s="1">
        <v>2</v>
      </c>
      <c r="T6" s="33">
        <v>8</v>
      </c>
      <c r="U6" s="17">
        <f t="shared" si="17"/>
        <v>12</v>
      </c>
      <c r="V6" s="17">
        <f t="shared" si="18"/>
        <v>12</v>
      </c>
      <c r="W6" s="17">
        <f t="shared" si="19"/>
        <v>17</v>
      </c>
      <c r="X6" s="17">
        <f t="shared" si="20"/>
        <v>15</v>
      </c>
      <c r="Y6" s="32">
        <f t="shared" si="21"/>
        <v>24</v>
      </c>
      <c r="Z6" s="24">
        <v>67</v>
      </c>
      <c r="AA6" s="1">
        <v>70</v>
      </c>
      <c r="AB6" s="1">
        <v>70</v>
      </c>
      <c r="AC6" s="1">
        <v>66</v>
      </c>
      <c r="AD6" s="3">
        <v>62</v>
      </c>
      <c r="AE6" s="24"/>
      <c r="AG6" s="1">
        <v>1</v>
      </c>
      <c r="AI6" s="3">
        <v>1</v>
      </c>
      <c r="AJ6" s="24">
        <v>89</v>
      </c>
      <c r="AK6" s="1">
        <v>109</v>
      </c>
      <c r="AL6" s="1">
        <v>84</v>
      </c>
      <c r="AM6" s="1">
        <v>87</v>
      </c>
      <c r="AN6" s="3">
        <v>96</v>
      </c>
      <c r="AO6" s="24"/>
      <c r="AS6" s="3"/>
      <c r="AT6" s="17">
        <f t="shared" si="22"/>
        <v>156</v>
      </c>
      <c r="AU6" s="17">
        <f t="shared" si="23"/>
        <v>179</v>
      </c>
      <c r="AV6" s="17">
        <f t="shared" si="24"/>
        <v>155</v>
      </c>
      <c r="AW6" s="17">
        <f t="shared" si="25"/>
        <v>153</v>
      </c>
      <c r="AX6" s="18">
        <f t="shared" si="26"/>
        <v>159</v>
      </c>
      <c r="AY6" s="1">
        <v>57</v>
      </c>
      <c r="AZ6" s="3">
        <v>139</v>
      </c>
      <c r="BB6" s="3"/>
      <c r="BC6" s="24">
        <v>21</v>
      </c>
      <c r="BD6" s="1">
        <v>13</v>
      </c>
      <c r="BE6" s="1">
        <v>15</v>
      </c>
      <c r="BF6" s="1">
        <v>29</v>
      </c>
      <c r="BG6" s="2">
        <v>20</v>
      </c>
      <c r="BH6" s="24"/>
      <c r="BL6" s="2">
        <v>1</v>
      </c>
      <c r="BM6" s="17">
        <f t="shared" si="27"/>
        <v>21</v>
      </c>
      <c r="BN6" s="17">
        <f t="shared" si="28"/>
        <v>13</v>
      </c>
      <c r="BO6" s="17">
        <f t="shared" si="29"/>
        <v>15</v>
      </c>
      <c r="BP6" s="17">
        <f t="shared" si="30"/>
        <v>29</v>
      </c>
      <c r="BQ6" s="19">
        <f t="shared" si="31"/>
        <v>21</v>
      </c>
      <c r="BR6" s="24">
        <v>25</v>
      </c>
      <c r="BS6" s="1">
        <v>27</v>
      </c>
      <c r="BT6" s="1">
        <v>17</v>
      </c>
      <c r="BU6" s="1">
        <v>29</v>
      </c>
      <c r="BV6" s="2">
        <v>28</v>
      </c>
      <c r="BW6" s="24"/>
      <c r="CB6" s="17">
        <f t="shared" si="32"/>
        <v>25</v>
      </c>
      <c r="CC6" s="17">
        <f t="shared" si="33"/>
        <v>27</v>
      </c>
      <c r="CD6" s="17">
        <f t="shared" si="34"/>
        <v>17</v>
      </c>
      <c r="CE6" s="17">
        <f t="shared" si="35"/>
        <v>29</v>
      </c>
      <c r="CF6" s="19">
        <f t="shared" si="36"/>
        <v>28</v>
      </c>
      <c r="CG6" s="85">
        <f t="shared" si="37"/>
        <v>202</v>
      </c>
      <c r="CH6" s="85">
        <f t="shared" si="38"/>
        <v>219</v>
      </c>
      <c r="CI6" s="85">
        <f t="shared" si="39"/>
        <v>187</v>
      </c>
      <c r="CJ6" s="85">
        <f t="shared" si="40"/>
        <v>211</v>
      </c>
      <c r="CK6" s="67">
        <f t="shared" si="41"/>
        <v>208</v>
      </c>
      <c r="CL6" s="78" t="s">
        <v>149</v>
      </c>
      <c r="CM6" s="71"/>
      <c r="CN6" s="61"/>
      <c r="CO6" s="61"/>
      <c r="CP6" s="61"/>
      <c r="CQ6" s="61"/>
      <c r="CR6" s="61"/>
      <c r="CS6" s="62"/>
    </row>
    <row r="7" spans="1:237" ht="28" x14ac:dyDescent="0.15">
      <c r="A7" s="81" t="s">
        <v>78</v>
      </c>
      <c r="B7" s="1" t="s">
        <v>6</v>
      </c>
      <c r="C7" s="1">
        <v>1</v>
      </c>
      <c r="D7" s="1">
        <v>0</v>
      </c>
      <c r="H7" s="1">
        <v>1</v>
      </c>
      <c r="J7" s="1">
        <v>1</v>
      </c>
      <c r="L7" s="1">
        <v>5</v>
      </c>
      <c r="M7" s="1">
        <v>3</v>
      </c>
      <c r="O7" s="33"/>
      <c r="P7" s="22"/>
      <c r="Q7" s="1">
        <v>1</v>
      </c>
      <c r="T7" s="33"/>
      <c r="U7" s="17">
        <f t="shared" si="17"/>
        <v>0</v>
      </c>
      <c r="V7" s="17">
        <f t="shared" si="18"/>
        <v>6</v>
      </c>
      <c r="W7" s="17">
        <f t="shared" si="19"/>
        <v>3</v>
      </c>
      <c r="X7" s="17">
        <f t="shared" si="20"/>
        <v>0</v>
      </c>
      <c r="Y7" s="32">
        <f t="shared" si="21"/>
        <v>0</v>
      </c>
      <c r="Z7" s="22"/>
      <c r="AA7" s="1">
        <v>30</v>
      </c>
      <c r="AB7" s="1">
        <v>32</v>
      </c>
      <c r="AD7" s="3"/>
      <c r="AE7" s="22"/>
      <c r="AI7" s="3"/>
      <c r="AJ7" s="22"/>
      <c r="AN7" s="3">
        <v>7</v>
      </c>
      <c r="AO7" s="22"/>
      <c r="AS7" s="3"/>
      <c r="AT7" s="17">
        <f t="shared" si="22"/>
        <v>0</v>
      </c>
      <c r="AU7" s="17">
        <f t="shared" si="23"/>
        <v>30</v>
      </c>
      <c r="AV7" s="17">
        <f t="shared" si="24"/>
        <v>32</v>
      </c>
      <c r="AW7" s="17">
        <f t="shared" si="25"/>
        <v>0</v>
      </c>
      <c r="AX7" s="18">
        <f t="shared" si="26"/>
        <v>7</v>
      </c>
      <c r="AZ7" s="3">
        <v>20</v>
      </c>
      <c r="BB7" s="3"/>
      <c r="BC7" s="22"/>
      <c r="BD7" s="1">
        <v>10</v>
      </c>
      <c r="BE7" s="1">
        <v>12</v>
      </c>
      <c r="BG7" s="2">
        <v>7</v>
      </c>
      <c r="BH7" s="22"/>
      <c r="BL7" s="2">
        <v>3</v>
      </c>
      <c r="BM7" s="17">
        <f t="shared" si="27"/>
        <v>0</v>
      </c>
      <c r="BN7" s="17">
        <f t="shared" si="28"/>
        <v>10</v>
      </c>
      <c r="BO7" s="17">
        <f t="shared" si="29"/>
        <v>12</v>
      </c>
      <c r="BP7" s="17">
        <f t="shared" si="30"/>
        <v>0</v>
      </c>
      <c r="BQ7" s="19">
        <f t="shared" si="31"/>
        <v>10</v>
      </c>
      <c r="BR7" s="22"/>
      <c r="BS7" s="1">
        <v>1</v>
      </c>
      <c r="BW7" s="22"/>
      <c r="CB7" s="17">
        <f t="shared" si="32"/>
        <v>0</v>
      </c>
      <c r="CC7" s="17">
        <f t="shared" si="33"/>
        <v>1</v>
      </c>
      <c r="CD7" s="17">
        <f t="shared" si="34"/>
        <v>0</v>
      </c>
      <c r="CE7" s="17">
        <f t="shared" si="35"/>
        <v>0</v>
      </c>
      <c r="CF7" s="19">
        <f t="shared" si="36"/>
        <v>0</v>
      </c>
      <c r="CG7" s="85">
        <f t="shared" si="37"/>
        <v>0</v>
      </c>
      <c r="CH7" s="85">
        <f t="shared" si="38"/>
        <v>41</v>
      </c>
      <c r="CI7" s="85">
        <f t="shared" si="39"/>
        <v>44</v>
      </c>
      <c r="CJ7" s="85">
        <f t="shared" si="40"/>
        <v>0</v>
      </c>
      <c r="CK7" s="67">
        <f t="shared" si="41"/>
        <v>17</v>
      </c>
      <c r="CL7" s="70" t="s">
        <v>176</v>
      </c>
    </row>
    <row r="8" spans="1:237" ht="43" thickBot="1" x14ac:dyDescent="0.2">
      <c r="A8" s="84" t="s">
        <v>81</v>
      </c>
      <c r="B8" s="1" t="s">
        <v>6</v>
      </c>
      <c r="C8" s="1">
        <v>1</v>
      </c>
      <c r="D8" s="1">
        <v>40</v>
      </c>
      <c r="E8" s="1">
        <v>40</v>
      </c>
      <c r="F8" s="1">
        <v>40</v>
      </c>
      <c r="G8" s="3">
        <v>20</v>
      </c>
      <c r="H8" s="1">
        <v>1</v>
      </c>
      <c r="K8" s="22"/>
      <c r="N8" s="1">
        <v>3</v>
      </c>
      <c r="O8" s="33">
        <v>2</v>
      </c>
      <c r="P8" s="22"/>
      <c r="S8" s="1">
        <v>1</v>
      </c>
      <c r="T8" s="33">
        <v>1</v>
      </c>
      <c r="U8" s="17">
        <f t="shared" si="17"/>
        <v>0</v>
      </c>
      <c r="V8" s="17">
        <f t="shared" si="18"/>
        <v>0</v>
      </c>
      <c r="W8" s="17">
        <f t="shared" si="19"/>
        <v>0</v>
      </c>
      <c r="X8" s="17">
        <f t="shared" si="20"/>
        <v>4</v>
      </c>
      <c r="Y8" s="32">
        <f t="shared" si="21"/>
        <v>3</v>
      </c>
      <c r="Z8" s="22"/>
      <c r="AC8" s="1">
        <v>25</v>
      </c>
      <c r="AD8" s="3">
        <v>9</v>
      </c>
      <c r="AE8" s="22"/>
      <c r="AI8" s="3"/>
      <c r="AJ8" s="22"/>
      <c r="AM8" s="1">
        <v>9</v>
      </c>
      <c r="AN8" s="3">
        <v>3</v>
      </c>
      <c r="AO8" s="22"/>
      <c r="AS8" s="3"/>
      <c r="AT8" s="17">
        <f t="shared" si="22"/>
        <v>0</v>
      </c>
      <c r="AU8" s="17">
        <f t="shared" si="23"/>
        <v>0</v>
      </c>
      <c r="AV8" s="17">
        <f t="shared" si="24"/>
        <v>0</v>
      </c>
      <c r="AW8" s="17">
        <f t="shared" si="25"/>
        <v>34</v>
      </c>
      <c r="AX8" s="18">
        <f t="shared" si="26"/>
        <v>12</v>
      </c>
      <c r="AY8" s="1">
        <v>3</v>
      </c>
      <c r="AZ8" s="3">
        <v>11</v>
      </c>
      <c r="BB8" s="3">
        <v>13</v>
      </c>
      <c r="BC8" s="22"/>
      <c r="BG8" s="2"/>
      <c r="BH8" s="22"/>
      <c r="BL8" s="2"/>
      <c r="BM8" s="17">
        <f t="shared" si="27"/>
        <v>0</v>
      </c>
      <c r="BN8" s="17">
        <f t="shared" si="28"/>
        <v>0</v>
      </c>
      <c r="BO8" s="17">
        <f t="shared" si="29"/>
        <v>0</v>
      </c>
      <c r="BP8" s="17">
        <f t="shared" si="30"/>
        <v>0</v>
      </c>
      <c r="BQ8" s="19">
        <f t="shared" si="31"/>
        <v>0</v>
      </c>
      <c r="BR8" s="22"/>
      <c r="BW8" s="22"/>
      <c r="CB8" s="17">
        <f t="shared" si="32"/>
        <v>0</v>
      </c>
      <c r="CC8" s="17">
        <f t="shared" si="33"/>
        <v>0</v>
      </c>
      <c r="CD8" s="17">
        <f t="shared" si="34"/>
        <v>0</v>
      </c>
      <c r="CE8" s="17">
        <f t="shared" si="35"/>
        <v>0</v>
      </c>
      <c r="CF8" s="19">
        <f t="shared" si="36"/>
        <v>0</v>
      </c>
      <c r="CG8" s="85">
        <f t="shared" si="37"/>
        <v>0</v>
      </c>
      <c r="CH8" s="85">
        <f t="shared" si="38"/>
        <v>0</v>
      </c>
      <c r="CI8" s="85">
        <f t="shared" si="39"/>
        <v>0</v>
      </c>
      <c r="CJ8" s="85">
        <f t="shared" si="40"/>
        <v>34</v>
      </c>
      <c r="CK8" s="67">
        <f t="shared" si="41"/>
        <v>12</v>
      </c>
      <c r="CL8" s="153" t="s">
        <v>153</v>
      </c>
      <c r="CM8" s="71"/>
      <c r="CN8" s="59"/>
      <c r="CO8" s="59"/>
      <c r="CP8" s="59"/>
      <c r="CQ8" s="59"/>
      <c r="CR8" s="59"/>
      <c r="CS8" s="60"/>
    </row>
    <row r="9" spans="1:237" ht="14" x14ac:dyDescent="0.15">
      <c r="A9" s="84" t="s">
        <v>84</v>
      </c>
      <c r="B9" s="1" t="s">
        <v>6</v>
      </c>
      <c r="C9" s="1">
        <v>1</v>
      </c>
      <c r="D9" s="1">
        <v>125</v>
      </c>
      <c r="E9" s="1">
        <v>120</v>
      </c>
      <c r="F9" s="1">
        <v>90</v>
      </c>
      <c r="G9" s="3">
        <v>85</v>
      </c>
      <c r="H9" s="1">
        <v>1</v>
      </c>
      <c r="K9" s="26"/>
      <c r="N9" s="1">
        <v>8</v>
      </c>
      <c r="O9" s="33">
        <v>6</v>
      </c>
      <c r="P9" s="22"/>
      <c r="T9" s="33">
        <v>4</v>
      </c>
      <c r="U9" s="17">
        <f t="shared" si="17"/>
        <v>0</v>
      </c>
      <c r="V9" s="17">
        <f t="shared" si="18"/>
        <v>0</v>
      </c>
      <c r="W9" s="17">
        <f t="shared" si="19"/>
        <v>0</v>
      </c>
      <c r="X9" s="17">
        <f t="shared" si="20"/>
        <v>8</v>
      </c>
      <c r="Y9" s="32">
        <f t="shared" si="21"/>
        <v>10</v>
      </c>
      <c r="Z9" s="22"/>
      <c r="AC9" s="1">
        <v>7</v>
      </c>
      <c r="AD9" s="3">
        <v>2</v>
      </c>
      <c r="AE9" s="22"/>
      <c r="AI9" s="3"/>
      <c r="AJ9" s="22"/>
      <c r="AM9" s="1">
        <v>42</v>
      </c>
      <c r="AN9" s="3">
        <v>26</v>
      </c>
      <c r="AO9" s="69">
        <v>0</v>
      </c>
      <c r="AS9" s="3"/>
      <c r="AT9" s="17">
        <f t="shared" si="22"/>
        <v>0</v>
      </c>
      <c r="AU9" s="17">
        <f t="shared" si="23"/>
        <v>0</v>
      </c>
      <c r="AV9" s="17">
        <f t="shared" si="24"/>
        <v>0</v>
      </c>
      <c r="AW9" s="17">
        <f t="shared" si="25"/>
        <v>49</v>
      </c>
      <c r="AX9" s="18">
        <f t="shared" si="26"/>
        <v>28</v>
      </c>
      <c r="AY9" s="1">
        <v>53</v>
      </c>
      <c r="AZ9" s="3">
        <v>31</v>
      </c>
      <c r="BB9" s="3"/>
      <c r="BC9" s="22"/>
      <c r="BG9" s="2"/>
      <c r="BH9" s="22"/>
      <c r="BL9" s="2"/>
      <c r="BM9" s="17">
        <f t="shared" si="27"/>
        <v>0</v>
      </c>
      <c r="BN9" s="17">
        <f t="shared" si="28"/>
        <v>0</v>
      </c>
      <c r="BO9" s="17">
        <f t="shared" si="29"/>
        <v>0</v>
      </c>
      <c r="BP9" s="17">
        <f t="shared" si="30"/>
        <v>0</v>
      </c>
      <c r="BQ9" s="19">
        <f t="shared" si="31"/>
        <v>0</v>
      </c>
      <c r="BR9" s="22"/>
      <c r="BU9" s="1">
        <v>16</v>
      </c>
      <c r="BV9" s="2">
        <v>14</v>
      </c>
      <c r="BW9" s="22"/>
      <c r="CA9" s="2">
        <v>1</v>
      </c>
      <c r="CB9" s="17">
        <f t="shared" si="32"/>
        <v>0</v>
      </c>
      <c r="CC9" s="17">
        <f t="shared" si="33"/>
        <v>0</v>
      </c>
      <c r="CD9" s="17">
        <f t="shared" si="34"/>
        <v>0</v>
      </c>
      <c r="CE9" s="17">
        <f t="shared" si="35"/>
        <v>16</v>
      </c>
      <c r="CF9" s="19">
        <f t="shared" si="36"/>
        <v>15</v>
      </c>
      <c r="CG9" s="85">
        <f t="shared" si="37"/>
        <v>0</v>
      </c>
      <c r="CH9" s="85">
        <f t="shared" si="38"/>
        <v>0</v>
      </c>
      <c r="CI9" s="85">
        <f t="shared" si="39"/>
        <v>0</v>
      </c>
      <c r="CJ9" s="85">
        <f t="shared" si="40"/>
        <v>65</v>
      </c>
      <c r="CK9" s="67">
        <f t="shared" si="41"/>
        <v>43</v>
      </c>
      <c r="CL9" s="76"/>
    </row>
    <row r="10" spans="1:237" ht="14" x14ac:dyDescent="0.15">
      <c r="A10" s="84" t="s">
        <v>85</v>
      </c>
      <c r="B10" s="1" t="s">
        <v>6</v>
      </c>
      <c r="C10" s="1">
        <v>1</v>
      </c>
      <c r="D10" s="1">
        <v>15</v>
      </c>
      <c r="E10" s="1">
        <v>20</v>
      </c>
      <c r="F10" s="1">
        <v>35</v>
      </c>
      <c r="G10" s="3">
        <v>40</v>
      </c>
      <c r="H10" s="1">
        <v>1</v>
      </c>
      <c r="K10" s="24">
        <v>1</v>
      </c>
      <c r="N10" s="1">
        <v>5</v>
      </c>
      <c r="O10" s="33">
        <v>6</v>
      </c>
      <c r="P10" s="24">
        <v>1</v>
      </c>
      <c r="S10" s="1">
        <v>3</v>
      </c>
      <c r="T10" s="33">
        <v>1</v>
      </c>
      <c r="U10" s="17">
        <f t="shared" si="17"/>
        <v>2</v>
      </c>
      <c r="V10" s="17">
        <f t="shared" si="18"/>
        <v>0</v>
      </c>
      <c r="W10" s="17">
        <f t="shared" si="19"/>
        <v>0</v>
      </c>
      <c r="X10" s="17">
        <f t="shared" si="20"/>
        <v>8</v>
      </c>
      <c r="Y10" s="32">
        <f t="shared" si="21"/>
        <v>7</v>
      </c>
      <c r="Z10" s="24"/>
      <c r="AD10" s="3"/>
      <c r="AE10" s="24"/>
      <c r="AI10" s="3"/>
      <c r="AJ10" s="24">
        <v>56</v>
      </c>
      <c r="AM10" s="1">
        <v>68</v>
      </c>
      <c r="AN10" s="3">
        <v>47</v>
      </c>
      <c r="AO10" s="24"/>
      <c r="AS10" s="3"/>
      <c r="AT10" s="17">
        <f t="shared" si="22"/>
        <v>56</v>
      </c>
      <c r="AU10" s="17">
        <f t="shared" si="23"/>
        <v>0</v>
      </c>
      <c r="AV10" s="17">
        <f t="shared" si="24"/>
        <v>0</v>
      </c>
      <c r="AW10" s="17">
        <f t="shared" si="25"/>
        <v>68</v>
      </c>
      <c r="AX10" s="18">
        <f t="shared" si="26"/>
        <v>47</v>
      </c>
      <c r="AY10" s="1">
        <v>26</v>
      </c>
      <c r="AZ10" s="3">
        <v>11</v>
      </c>
      <c r="BA10" s="1">
        <v>8</v>
      </c>
      <c r="BB10" s="86"/>
      <c r="BC10" s="24"/>
      <c r="BF10" s="1">
        <v>6</v>
      </c>
      <c r="BG10" s="2">
        <v>3</v>
      </c>
      <c r="BH10" s="24"/>
      <c r="BL10" s="2"/>
      <c r="BM10" s="17">
        <f t="shared" si="27"/>
        <v>0</v>
      </c>
      <c r="BN10" s="17">
        <f t="shared" si="28"/>
        <v>0</v>
      </c>
      <c r="BO10" s="17">
        <f t="shared" si="29"/>
        <v>0</v>
      </c>
      <c r="BP10" s="17">
        <f t="shared" si="30"/>
        <v>6</v>
      </c>
      <c r="BQ10" s="19">
        <f t="shared" si="31"/>
        <v>3</v>
      </c>
      <c r="BR10" s="24"/>
      <c r="BU10" s="1">
        <v>4</v>
      </c>
      <c r="BV10" s="2">
        <v>4</v>
      </c>
      <c r="BW10" s="24"/>
      <c r="CB10" s="17">
        <f t="shared" si="32"/>
        <v>0</v>
      </c>
      <c r="CC10" s="17">
        <f t="shared" si="33"/>
        <v>0</v>
      </c>
      <c r="CD10" s="17">
        <f t="shared" si="34"/>
        <v>0</v>
      </c>
      <c r="CE10" s="17">
        <f t="shared" si="35"/>
        <v>4</v>
      </c>
      <c r="CF10" s="19">
        <f t="shared" si="36"/>
        <v>4</v>
      </c>
      <c r="CG10" s="85">
        <f t="shared" si="37"/>
        <v>56</v>
      </c>
      <c r="CH10" s="85">
        <f t="shared" si="38"/>
        <v>0</v>
      </c>
      <c r="CI10" s="85">
        <f t="shared" si="39"/>
        <v>0</v>
      </c>
      <c r="CJ10" s="85">
        <f t="shared" si="40"/>
        <v>78</v>
      </c>
      <c r="CK10" s="67">
        <f t="shared" si="41"/>
        <v>54</v>
      </c>
      <c r="CL10" s="76"/>
    </row>
    <row r="11" spans="1:237" ht="28" x14ac:dyDescent="0.15">
      <c r="A11" s="25" t="s">
        <v>99</v>
      </c>
      <c r="B11" s="1" t="s">
        <v>6</v>
      </c>
      <c r="C11" s="1">
        <v>1</v>
      </c>
      <c r="D11" s="1">
        <v>55</v>
      </c>
      <c r="E11" s="1">
        <v>40</v>
      </c>
      <c r="F11" s="1">
        <v>35</v>
      </c>
      <c r="G11" s="3">
        <v>45</v>
      </c>
      <c r="H11" s="1">
        <v>1</v>
      </c>
      <c r="I11" s="1">
        <v>1</v>
      </c>
      <c r="J11" s="1">
        <v>1</v>
      </c>
      <c r="K11" s="20">
        <v>10</v>
      </c>
      <c r="L11" s="1">
        <v>8</v>
      </c>
      <c r="M11" s="1">
        <v>7</v>
      </c>
      <c r="N11" s="1">
        <v>7</v>
      </c>
      <c r="O11" s="33">
        <v>9</v>
      </c>
      <c r="P11" s="20">
        <v>1</v>
      </c>
      <c r="Q11" s="1">
        <v>3</v>
      </c>
      <c r="R11" s="1">
        <v>3</v>
      </c>
      <c r="S11" s="1">
        <v>2</v>
      </c>
      <c r="T11" s="33">
        <v>1</v>
      </c>
      <c r="U11" s="17">
        <f t="shared" si="17"/>
        <v>11</v>
      </c>
      <c r="V11" s="17">
        <f t="shared" si="18"/>
        <v>11</v>
      </c>
      <c r="W11" s="17">
        <f t="shared" si="19"/>
        <v>10</v>
      </c>
      <c r="X11" s="17">
        <f t="shared" si="20"/>
        <v>9</v>
      </c>
      <c r="Y11" s="32">
        <f t="shared" si="21"/>
        <v>10</v>
      </c>
      <c r="Z11" s="24">
        <v>29</v>
      </c>
      <c r="AA11" s="1">
        <v>22</v>
      </c>
      <c r="AB11" s="1">
        <v>27</v>
      </c>
      <c r="AC11" s="1">
        <v>26</v>
      </c>
      <c r="AD11" s="3">
        <v>28</v>
      </c>
      <c r="AE11" s="24"/>
      <c r="AI11" s="3"/>
      <c r="AJ11" s="24">
        <v>35</v>
      </c>
      <c r="AK11" s="1">
        <v>46</v>
      </c>
      <c r="AL11" s="1">
        <v>15</v>
      </c>
      <c r="AM11" s="1">
        <v>17</v>
      </c>
      <c r="AN11" s="3">
        <v>21</v>
      </c>
      <c r="AO11" s="24"/>
      <c r="AS11" s="3"/>
      <c r="AT11" s="17">
        <f t="shared" si="22"/>
        <v>64</v>
      </c>
      <c r="AU11" s="17">
        <f t="shared" si="23"/>
        <v>68</v>
      </c>
      <c r="AV11" s="17">
        <f t="shared" si="24"/>
        <v>42</v>
      </c>
      <c r="AW11" s="17">
        <f t="shared" si="25"/>
        <v>43</v>
      </c>
      <c r="AX11" s="18">
        <f t="shared" si="26"/>
        <v>49</v>
      </c>
      <c r="AY11" s="1">
        <v>15</v>
      </c>
      <c r="AZ11" s="3">
        <v>51</v>
      </c>
      <c r="BB11" s="3">
        <v>16</v>
      </c>
      <c r="BC11" s="24">
        <v>57</v>
      </c>
      <c r="BD11" s="1">
        <v>103</v>
      </c>
      <c r="BE11" s="1">
        <v>164</v>
      </c>
      <c r="BF11" s="1">
        <v>128</v>
      </c>
      <c r="BG11" s="2">
        <v>261</v>
      </c>
      <c r="BH11" s="24"/>
      <c r="BL11" s="2"/>
      <c r="BM11" s="17">
        <f t="shared" si="27"/>
        <v>57</v>
      </c>
      <c r="BN11" s="17">
        <f t="shared" si="28"/>
        <v>103</v>
      </c>
      <c r="BO11" s="17">
        <f t="shared" si="29"/>
        <v>164</v>
      </c>
      <c r="BP11" s="17">
        <f t="shared" si="30"/>
        <v>128</v>
      </c>
      <c r="BQ11" s="19">
        <f t="shared" si="31"/>
        <v>261</v>
      </c>
      <c r="BR11" s="24">
        <v>14</v>
      </c>
      <c r="BS11" s="1">
        <v>8</v>
      </c>
      <c r="BT11" s="1">
        <v>11</v>
      </c>
      <c r="BU11" s="1">
        <v>5</v>
      </c>
      <c r="BV11" s="2">
        <v>10</v>
      </c>
      <c r="BW11" s="24">
        <v>1</v>
      </c>
      <c r="BX11" s="1">
        <v>2</v>
      </c>
      <c r="BY11" s="1">
        <v>1</v>
      </c>
      <c r="CB11" s="17">
        <f t="shared" si="32"/>
        <v>15</v>
      </c>
      <c r="CC11" s="17">
        <f t="shared" si="33"/>
        <v>10</v>
      </c>
      <c r="CD11" s="17">
        <f t="shared" si="34"/>
        <v>12</v>
      </c>
      <c r="CE11" s="17">
        <f t="shared" si="35"/>
        <v>5</v>
      </c>
      <c r="CF11" s="19">
        <f t="shared" si="36"/>
        <v>10</v>
      </c>
      <c r="CG11" s="85">
        <f t="shared" si="37"/>
        <v>136</v>
      </c>
      <c r="CH11" s="85">
        <f t="shared" si="38"/>
        <v>181</v>
      </c>
      <c r="CI11" s="85">
        <f t="shared" si="39"/>
        <v>218</v>
      </c>
      <c r="CJ11" s="85">
        <f t="shared" si="40"/>
        <v>176</v>
      </c>
      <c r="CK11" s="67">
        <f t="shared" si="41"/>
        <v>320</v>
      </c>
      <c r="CL11" s="80" t="s">
        <v>182</v>
      </c>
      <c r="CM11" s="72"/>
      <c r="CN11" s="65"/>
      <c r="CO11" s="65"/>
      <c r="CP11" s="65"/>
      <c r="CQ11" s="65"/>
      <c r="CR11" s="65"/>
      <c r="CS11" s="66"/>
    </row>
    <row r="12" spans="1:237" ht="14" thickBot="1" x14ac:dyDescent="0.2">
      <c r="A12" s="25"/>
      <c r="K12" s="24"/>
      <c r="O12" s="33"/>
      <c r="P12" s="20"/>
      <c r="T12" s="33"/>
      <c r="Y12" s="32"/>
      <c r="Z12" s="24"/>
      <c r="AD12" s="3"/>
      <c r="AE12" s="24"/>
      <c r="AI12" s="3"/>
      <c r="AJ12" s="24"/>
      <c r="AN12" s="3"/>
      <c r="AO12" s="24"/>
      <c r="AS12" s="3"/>
      <c r="AX12" s="18"/>
      <c r="AZ12" s="3"/>
      <c r="BB12" s="3"/>
      <c r="BC12" s="24"/>
      <c r="BG12" s="2"/>
      <c r="BH12" s="24"/>
      <c r="BL12" s="2"/>
      <c r="BR12" s="24"/>
      <c r="BW12" s="24"/>
      <c r="CK12" s="67"/>
      <c r="CL12" s="76"/>
    </row>
    <row r="13" spans="1:237" s="95" customFormat="1" ht="14" x14ac:dyDescent="0.15">
      <c r="A13" s="94" t="s">
        <v>188</v>
      </c>
      <c r="D13" s="95">
        <f>COUNT(D4:D12)</f>
        <v>8</v>
      </c>
      <c r="E13" s="95">
        <f>COUNT(E4:E12)</f>
        <v>6</v>
      </c>
      <c r="F13" s="95">
        <f>COUNT(F4:F12)</f>
        <v>7</v>
      </c>
      <c r="G13" s="96">
        <f>COUNT(G4:G12)</f>
        <v>7</v>
      </c>
      <c r="K13" s="97"/>
      <c r="O13" s="99"/>
      <c r="P13" s="97"/>
      <c r="S13" s="98"/>
      <c r="T13" s="99"/>
      <c r="U13" s="100"/>
      <c r="V13" s="101"/>
      <c r="W13" s="101"/>
      <c r="X13" s="102"/>
      <c r="Y13" s="103"/>
      <c r="Z13" s="104"/>
      <c r="AD13" s="96"/>
      <c r="AE13" s="97"/>
      <c r="AI13" s="96"/>
      <c r="AJ13" s="97"/>
      <c r="AN13" s="96"/>
      <c r="AO13" s="97"/>
      <c r="AR13" s="98"/>
      <c r="AS13" s="96"/>
      <c r="AT13" s="100"/>
      <c r="AU13" s="101"/>
      <c r="AV13" s="102"/>
      <c r="AW13" s="102"/>
      <c r="AX13" s="105"/>
      <c r="AZ13" s="96"/>
      <c r="BB13" s="96"/>
      <c r="BC13" s="97"/>
      <c r="BG13" s="106"/>
      <c r="BH13" s="97"/>
      <c r="BK13" s="98"/>
      <c r="BL13" s="106"/>
      <c r="BM13" s="100"/>
      <c r="BN13" s="101"/>
      <c r="BO13" s="102"/>
      <c r="BP13" s="102"/>
      <c r="BQ13" s="107"/>
      <c r="BR13" s="108"/>
      <c r="BV13" s="106"/>
      <c r="BZ13" s="98"/>
      <c r="CA13" s="106"/>
      <c r="CB13" s="100"/>
      <c r="CC13" s="101"/>
      <c r="CD13" s="102"/>
      <c r="CE13" s="101"/>
      <c r="CF13" s="107"/>
      <c r="CG13" s="101"/>
      <c r="CH13" s="101"/>
      <c r="CI13" s="102"/>
      <c r="CJ13" s="102"/>
      <c r="CK13" s="109">
        <f>COUNT(CK4:CK12)</f>
        <v>8</v>
      </c>
      <c r="CL13" s="110"/>
    </row>
    <row r="14" spans="1:237" ht="14" x14ac:dyDescent="0.15">
      <c r="A14" s="25" t="s">
        <v>5</v>
      </c>
      <c r="B14" s="1" t="s">
        <v>6</v>
      </c>
      <c r="C14" s="1" t="s">
        <v>6</v>
      </c>
      <c r="D14" s="1">
        <v>185</v>
      </c>
      <c r="E14" s="1">
        <v>160</v>
      </c>
      <c r="F14" s="1">
        <v>125</v>
      </c>
      <c r="G14" s="3">
        <v>110</v>
      </c>
      <c r="H14" s="1">
        <v>1</v>
      </c>
      <c r="I14" s="1">
        <v>1</v>
      </c>
      <c r="J14" s="1">
        <v>1</v>
      </c>
      <c r="K14" s="24">
        <v>17</v>
      </c>
      <c r="L14" s="1">
        <v>9</v>
      </c>
      <c r="M14" s="1">
        <v>10</v>
      </c>
      <c r="N14" s="1">
        <v>6</v>
      </c>
      <c r="O14" s="33">
        <v>7</v>
      </c>
      <c r="P14" s="20"/>
      <c r="Q14" s="1">
        <v>5</v>
      </c>
      <c r="R14" s="1">
        <v>1</v>
      </c>
      <c r="S14" s="1">
        <v>3</v>
      </c>
      <c r="T14" s="33">
        <v>3</v>
      </c>
      <c r="U14" s="17">
        <f t="shared" ref="U14:Y14" si="42">K14+P14</f>
        <v>17</v>
      </c>
      <c r="V14" s="17">
        <f t="shared" si="42"/>
        <v>14</v>
      </c>
      <c r="W14" s="17">
        <f t="shared" si="42"/>
        <v>11</v>
      </c>
      <c r="X14" s="17">
        <f t="shared" si="42"/>
        <v>9</v>
      </c>
      <c r="Y14" s="32">
        <f t="shared" si="42"/>
        <v>10</v>
      </c>
      <c r="Z14" s="24">
        <v>117</v>
      </c>
      <c r="AA14" s="1">
        <v>61</v>
      </c>
      <c r="AB14" s="1">
        <v>39</v>
      </c>
      <c r="AC14" s="1">
        <v>59</v>
      </c>
      <c r="AD14" s="3">
        <v>40</v>
      </c>
      <c r="AE14" s="24">
        <v>40</v>
      </c>
      <c r="AF14" s="1">
        <v>1</v>
      </c>
      <c r="AI14" s="3"/>
      <c r="AJ14" s="24"/>
      <c r="AK14" s="1">
        <v>106</v>
      </c>
      <c r="AL14" s="1">
        <v>65</v>
      </c>
      <c r="AM14" s="1">
        <v>68</v>
      </c>
      <c r="AN14" s="3">
        <v>61</v>
      </c>
      <c r="AO14" s="24"/>
      <c r="AP14" s="1">
        <v>1</v>
      </c>
      <c r="AQ14" s="1">
        <v>1</v>
      </c>
      <c r="AR14" s="1">
        <v>1</v>
      </c>
      <c r="AS14" s="3"/>
      <c r="AT14" s="17">
        <f t="shared" ref="AT14:AX14" si="43">Z14+AE14+AJ14+AO14</f>
        <v>157</v>
      </c>
      <c r="AU14" s="17">
        <f t="shared" si="43"/>
        <v>169</v>
      </c>
      <c r="AV14" s="17">
        <f t="shared" si="43"/>
        <v>105</v>
      </c>
      <c r="AW14" s="17">
        <f t="shared" si="43"/>
        <v>128</v>
      </c>
      <c r="AX14" s="18">
        <f t="shared" si="43"/>
        <v>101</v>
      </c>
      <c r="AY14" s="1">
        <v>50</v>
      </c>
      <c r="AZ14" s="3">
        <v>68</v>
      </c>
      <c r="BA14" s="1">
        <v>157</v>
      </c>
      <c r="BB14" s="3">
        <v>166</v>
      </c>
      <c r="BC14" s="24">
        <v>29</v>
      </c>
      <c r="BD14" s="1">
        <v>29</v>
      </c>
      <c r="BE14" s="1">
        <v>24</v>
      </c>
      <c r="BF14" s="1">
        <v>20</v>
      </c>
      <c r="BG14" s="2">
        <v>34</v>
      </c>
      <c r="BH14" s="24">
        <v>7</v>
      </c>
      <c r="BI14" s="1">
        <v>12</v>
      </c>
      <c r="BJ14" s="1">
        <v>10</v>
      </c>
      <c r="BK14" s="1">
        <v>9</v>
      </c>
      <c r="BL14" s="2">
        <v>12</v>
      </c>
      <c r="BM14" s="17">
        <f t="shared" ref="BM14:BQ14" si="44">BC14+BH14</f>
        <v>36</v>
      </c>
      <c r="BN14" s="17">
        <f t="shared" si="44"/>
        <v>41</v>
      </c>
      <c r="BO14" s="17">
        <f t="shared" si="44"/>
        <v>34</v>
      </c>
      <c r="BP14" s="17">
        <f t="shared" si="44"/>
        <v>29</v>
      </c>
      <c r="BQ14" s="19">
        <f t="shared" si="44"/>
        <v>46</v>
      </c>
      <c r="BR14" s="24">
        <v>10</v>
      </c>
      <c r="BS14" s="1">
        <v>9</v>
      </c>
      <c r="BT14" s="1">
        <v>5</v>
      </c>
      <c r="BU14" s="1">
        <v>6</v>
      </c>
      <c r="BV14" s="2">
        <v>6</v>
      </c>
      <c r="BW14" s="24">
        <v>10</v>
      </c>
      <c r="BX14" s="1">
        <v>2</v>
      </c>
      <c r="BY14" s="1">
        <v>1</v>
      </c>
      <c r="CB14" s="17">
        <f t="shared" ref="CB14:CF14" si="45">BR14+BW14</f>
        <v>20</v>
      </c>
      <c r="CC14" s="17">
        <f t="shared" si="45"/>
        <v>11</v>
      </c>
      <c r="CD14" s="17">
        <f t="shared" si="45"/>
        <v>6</v>
      </c>
      <c r="CE14" s="17">
        <f t="shared" si="45"/>
        <v>6</v>
      </c>
      <c r="CF14" s="19">
        <f t="shared" si="45"/>
        <v>6</v>
      </c>
      <c r="CG14" s="17">
        <f t="shared" ref="CG14:CK14" si="46">AT14+BM14+CB14</f>
        <v>213</v>
      </c>
      <c r="CH14" s="17">
        <f t="shared" si="46"/>
        <v>221</v>
      </c>
      <c r="CI14" s="17">
        <f t="shared" si="46"/>
        <v>145</v>
      </c>
      <c r="CJ14" s="17">
        <f t="shared" si="46"/>
        <v>163</v>
      </c>
      <c r="CK14" s="67">
        <f t="shared" si="46"/>
        <v>153</v>
      </c>
      <c r="CL14" s="76"/>
    </row>
    <row r="15" spans="1:237" x14ac:dyDescent="0.15">
      <c r="G15" s="1"/>
      <c r="BQ15" s="17"/>
      <c r="BV15" s="1"/>
      <c r="CA15" s="1"/>
      <c r="CF15" s="17"/>
    </row>
    <row r="16" spans="1:237" ht="14" x14ac:dyDescent="0.15">
      <c r="A16" s="25" t="s">
        <v>183</v>
      </c>
      <c r="G16" s="1"/>
      <c r="BQ16" s="17"/>
      <c r="BV16" s="1"/>
      <c r="CA16" s="1"/>
      <c r="CF16" s="17"/>
    </row>
    <row r="17" spans="1:237" ht="14" x14ac:dyDescent="0.15">
      <c r="A17" s="81" t="s">
        <v>185</v>
      </c>
      <c r="G17" s="1"/>
      <c r="BQ17" s="17"/>
      <c r="BV17" s="1"/>
      <c r="CA17" s="1"/>
      <c r="CF17" s="17"/>
    </row>
    <row r="18" spans="1:237" ht="14" x14ac:dyDescent="0.15">
      <c r="A18" s="83" t="s">
        <v>184</v>
      </c>
      <c r="G18" s="1"/>
      <c r="BQ18" s="17"/>
      <c r="BV18" s="1"/>
      <c r="CA18" s="1"/>
      <c r="CF18" s="17"/>
    </row>
    <row r="19" spans="1:237" x14ac:dyDescent="0.15">
      <c r="G19" s="1"/>
      <c r="BQ19" s="144"/>
      <c r="BR19" s="144"/>
      <c r="BS19" s="142"/>
      <c r="BT19" s="142"/>
      <c r="BU19" s="142"/>
      <c r="BV19" s="142"/>
      <c r="CA19" s="1"/>
      <c r="CF19" s="17"/>
    </row>
    <row r="20" spans="1:237" x14ac:dyDescent="0.15">
      <c r="G20" s="1"/>
      <c r="BQ20" s="144"/>
      <c r="BR20" s="144"/>
      <c r="BS20" s="142"/>
      <c r="BT20" s="142"/>
      <c r="BU20" s="142"/>
      <c r="BV20" s="142"/>
      <c r="CA20" s="142"/>
      <c r="CF20" s="144"/>
    </row>
    <row r="21" spans="1:237" x14ac:dyDescent="0.15">
      <c r="G21" s="1"/>
      <c r="BQ21" s="17"/>
      <c r="BV21" s="1"/>
      <c r="CA21" s="1"/>
      <c r="CF21" s="17"/>
    </row>
    <row r="22" spans="1:237" x14ac:dyDescent="0.15">
      <c r="G22" s="1"/>
      <c r="BQ22" s="17"/>
      <c r="BV22" s="1"/>
      <c r="CA22" s="1"/>
      <c r="CF22" s="17"/>
    </row>
    <row r="23" spans="1:237" x14ac:dyDescent="0.15">
      <c r="G23" s="1"/>
      <c r="BQ23" s="17"/>
      <c r="BV23" s="1"/>
      <c r="CA23" s="1"/>
      <c r="CF23" s="17"/>
    </row>
    <row r="24" spans="1:237" x14ac:dyDescent="0.15">
      <c r="G24" s="1"/>
      <c r="BQ24" s="17"/>
      <c r="BV24" s="1"/>
      <c r="CA24" s="1"/>
      <c r="CF24" s="17"/>
    </row>
    <row r="25" spans="1:237" x14ac:dyDescent="0.15">
      <c r="G25" s="1"/>
      <c r="BQ25" s="17"/>
      <c r="BV25" s="1"/>
      <c r="CA25" s="1"/>
      <c r="CF25" s="17"/>
    </row>
    <row r="26" spans="1:237" x14ac:dyDescent="0.15">
      <c r="G26" s="1"/>
      <c r="BQ26" s="17"/>
      <c r="BV26" s="1"/>
      <c r="CA26" s="1"/>
      <c r="CF26" s="17"/>
    </row>
    <row r="27" spans="1:237" x14ac:dyDescent="0.15">
      <c r="G27" s="1"/>
      <c r="BQ27" s="17"/>
      <c r="BV27" s="1"/>
      <c r="CA27" s="1"/>
      <c r="CF27" s="17"/>
    </row>
    <row r="28" spans="1:237" s="17" customFormat="1" x14ac:dyDescent="0.15">
      <c r="A28" s="1"/>
      <c r="B28" s="1"/>
      <c r="C28" s="1"/>
      <c r="D28" s="1"/>
      <c r="E28" s="1"/>
      <c r="F28" s="1"/>
      <c r="G28" s="1"/>
      <c r="H28" s="1"/>
      <c r="I28" s="1"/>
      <c r="J28" s="1"/>
      <c r="K28" s="1"/>
      <c r="L28" s="1"/>
      <c r="M28" s="1"/>
      <c r="N28" s="1"/>
      <c r="O28" s="142"/>
      <c r="P28" s="1"/>
      <c r="Q28" s="1"/>
      <c r="R28" s="1"/>
      <c r="S28" s="1"/>
      <c r="T28" s="142"/>
      <c r="Y28" s="144"/>
      <c r="AA28" s="1"/>
      <c r="AB28" s="1"/>
      <c r="AC28" s="1"/>
      <c r="AD28" s="142"/>
      <c r="AE28" s="1"/>
      <c r="AF28" s="1"/>
      <c r="AG28" s="1"/>
      <c r="AH28" s="1"/>
      <c r="AI28" s="142"/>
      <c r="AJ28" s="1"/>
      <c r="AK28" s="1"/>
      <c r="AL28" s="1"/>
      <c r="AM28" s="1"/>
      <c r="AN28" s="142"/>
      <c r="AO28" s="1"/>
      <c r="AP28" s="1"/>
      <c r="AQ28" s="1"/>
      <c r="AR28" s="1"/>
      <c r="AS28" s="142"/>
      <c r="AX28" s="144"/>
      <c r="AY28" s="1"/>
      <c r="AZ28" s="142"/>
      <c r="BA28" s="1"/>
      <c r="BB28" s="142"/>
      <c r="BC28" s="1"/>
      <c r="BD28" s="1"/>
      <c r="BE28" s="1"/>
      <c r="BF28" s="1"/>
      <c r="BG28" s="142"/>
      <c r="BH28" s="1"/>
      <c r="BI28" s="1"/>
      <c r="BJ28" s="1"/>
      <c r="BK28" s="1"/>
      <c r="BL28" s="142"/>
      <c r="BS28" s="1"/>
      <c r="BT28" s="1"/>
      <c r="BU28" s="1"/>
      <c r="BV28" s="1"/>
      <c r="BW28" s="1"/>
      <c r="BX28" s="1"/>
      <c r="BY28" s="1"/>
      <c r="BZ28" s="1"/>
      <c r="CA28" s="1"/>
      <c r="CK28" s="151"/>
      <c r="CL28" s="77"/>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row>
    <row r="29" spans="1:237" s="17" customFormat="1" x14ac:dyDescent="0.15">
      <c r="A29" s="1"/>
      <c r="B29" s="1"/>
      <c r="C29" s="1"/>
      <c r="D29" s="1"/>
      <c r="E29" s="1"/>
      <c r="F29" s="1"/>
      <c r="G29" s="1"/>
      <c r="H29" s="1"/>
      <c r="I29" s="1"/>
      <c r="J29" s="1"/>
      <c r="K29" s="1"/>
      <c r="L29" s="1"/>
      <c r="M29" s="1"/>
      <c r="N29" s="1"/>
      <c r="O29" s="142"/>
      <c r="P29" s="1"/>
      <c r="Q29" s="1"/>
      <c r="R29" s="1"/>
      <c r="S29" s="1"/>
      <c r="T29" s="142"/>
      <c r="Y29" s="144"/>
      <c r="AA29" s="1"/>
      <c r="AB29" s="1"/>
      <c r="AC29" s="1"/>
      <c r="AD29" s="142"/>
      <c r="AE29" s="1"/>
      <c r="AF29" s="1"/>
      <c r="AG29" s="1"/>
      <c r="AH29" s="1"/>
      <c r="AI29" s="142"/>
      <c r="AJ29" s="1"/>
      <c r="AK29" s="1"/>
      <c r="AL29" s="1"/>
      <c r="AM29" s="1"/>
      <c r="AN29" s="142"/>
      <c r="AO29" s="1"/>
      <c r="AP29" s="1"/>
      <c r="AQ29" s="1"/>
      <c r="AR29" s="1"/>
      <c r="AS29" s="142"/>
      <c r="AX29" s="144"/>
      <c r="AY29" s="1"/>
      <c r="AZ29" s="142"/>
      <c r="BA29" s="1"/>
      <c r="BB29" s="142"/>
      <c r="BC29" s="1"/>
      <c r="BD29" s="1"/>
      <c r="BE29" s="1"/>
      <c r="BF29" s="1"/>
      <c r="BG29" s="142"/>
      <c r="BH29" s="1"/>
      <c r="BI29" s="1"/>
      <c r="BJ29" s="1"/>
      <c r="BK29" s="1"/>
      <c r="BL29" s="142"/>
      <c r="BS29" s="1"/>
      <c r="BT29" s="1"/>
      <c r="BU29" s="1"/>
      <c r="BV29" s="1"/>
      <c r="BW29" s="1"/>
      <c r="BX29" s="1"/>
      <c r="BY29" s="1"/>
      <c r="BZ29" s="1"/>
      <c r="CA29" s="1"/>
      <c r="CK29" s="151"/>
      <c r="CL29" s="77"/>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row>
    <row r="30" spans="1:237" s="17" customFormat="1" x14ac:dyDescent="0.15">
      <c r="A30" s="1"/>
      <c r="B30" s="1"/>
      <c r="C30" s="1"/>
      <c r="D30" s="1"/>
      <c r="E30" s="1"/>
      <c r="F30" s="1"/>
      <c r="G30" s="1"/>
      <c r="H30" s="1"/>
      <c r="I30" s="1"/>
      <c r="J30" s="1"/>
      <c r="K30" s="1"/>
      <c r="L30" s="1"/>
      <c r="M30" s="1"/>
      <c r="N30" s="1"/>
      <c r="O30" s="142"/>
      <c r="P30" s="1"/>
      <c r="Q30" s="1"/>
      <c r="R30" s="1"/>
      <c r="S30" s="1"/>
      <c r="T30" s="142"/>
      <c r="Y30" s="144"/>
      <c r="AA30" s="1"/>
      <c r="AB30" s="1"/>
      <c r="AC30" s="1"/>
      <c r="AD30" s="142"/>
      <c r="AE30" s="1"/>
      <c r="AF30" s="1"/>
      <c r="AG30" s="1"/>
      <c r="AH30" s="1"/>
      <c r="AI30" s="142"/>
      <c r="AJ30" s="1"/>
      <c r="AK30" s="1"/>
      <c r="AL30" s="1"/>
      <c r="AM30" s="1"/>
      <c r="AN30" s="142"/>
      <c r="AO30" s="1"/>
      <c r="AP30" s="1"/>
      <c r="AQ30" s="1"/>
      <c r="AR30" s="1"/>
      <c r="AS30" s="142"/>
      <c r="AX30" s="144"/>
      <c r="AY30" s="1"/>
      <c r="AZ30" s="142"/>
      <c r="BA30" s="1"/>
      <c r="BB30" s="142"/>
      <c r="BC30" s="1"/>
      <c r="BD30" s="1"/>
      <c r="BE30" s="1"/>
      <c r="BF30" s="1"/>
      <c r="BG30" s="142"/>
      <c r="BH30" s="1"/>
      <c r="BI30" s="1"/>
      <c r="BJ30" s="1"/>
      <c r="BK30" s="1"/>
      <c r="BL30" s="142"/>
      <c r="BS30" s="1"/>
      <c r="BT30" s="1"/>
      <c r="BU30" s="1"/>
      <c r="BV30" s="1"/>
      <c r="BW30" s="1"/>
      <c r="BX30" s="1"/>
      <c r="BY30" s="1"/>
      <c r="BZ30" s="1"/>
      <c r="CA30" s="1"/>
      <c r="CK30" s="151"/>
      <c r="CL30" s="77"/>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row>
    <row r="31" spans="1:237" s="17" customFormat="1" x14ac:dyDescent="0.15">
      <c r="A31" s="1"/>
      <c r="B31" s="1"/>
      <c r="C31" s="1"/>
      <c r="D31" s="1"/>
      <c r="E31" s="1"/>
      <c r="F31" s="1"/>
      <c r="G31" s="1"/>
      <c r="H31" s="1"/>
      <c r="I31" s="1"/>
      <c r="J31" s="1"/>
      <c r="K31" s="1"/>
      <c r="L31" s="1"/>
      <c r="M31" s="1"/>
      <c r="N31" s="1"/>
      <c r="O31" s="142"/>
      <c r="P31" s="1"/>
      <c r="Q31" s="1"/>
      <c r="R31" s="1"/>
      <c r="S31" s="1"/>
      <c r="T31" s="142"/>
      <c r="Y31" s="144"/>
      <c r="AA31" s="1"/>
      <c r="AB31" s="1"/>
      <c r="AC31" s="1"/>
      <c r="AD31" s="142"/>
      <c r="AE31" s="1"/>
      <c r="AF31" s="1"/>
      <c r="AG31" s="1"/>
      <c r="AH31" s="1"/>
      <c r="AI31" s="142"/>
      <c r="AJ31" s="1"/>
      <c r="AK31" s="1"/>
      <c r="AL31" s="1"/>
      <c r="AM31" s="1"/>
      <c r="AN31" s="142"/>
      <c r="AO31" s="1"/>
      <c r="AP31" s="1"/>
      <c r="AQ31" s="1"/>
      <c r="AR31" s="1"/>
      <c r="AS31" s="142"/>
      <c r="AX31" s="144"/>
      <c r="AY31" s="1"/>
      <c r="AZ31" s="142"/>
      <c r="BA31" s="1"/>
      <c r="BB31" s="142"/>
      <c r="BC31" s="1"/>
      <c r="BD31" s="1"/>
      <c r="BE31" s="1"/>
      <c r="BF31" s="1"/>
      <c r="BG31" s="142"/>
      <c r="BH31" s="1"/>
      <c r="BI31" s="1"/>
      <c r="BJ31" s="1"/>
      <c r="BK31" s="1"/>
      <c r="BL31" s="142"/>
      <c r="BS31" s="1"/>
      <c r="BT31" s="1"/>
      <c r="BU31" s="1"/>
      <c r="BV31" s="1"/>
      <c r="BW31" s="1"/>
      <c r="BX31" s="1"/>
      <c r="BY31" s="1"/>
      <c r="BZ31" s="1"/>
      <c r="CA31" s="1"/>
      <c r="CK31" s="151"/>
      <c r="CL31" s="77"/>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row>
    <row r="32" spans="1:237" s="17" customFormat="1" x14ac:dyDescent="0.15">
      <c r="A32" s="1"/>
      <c r="B32" s="1"/>
      <c r="C32" s="1"/>
      <c r="D32" s="1"/>
      <c r="E32" s="1"/>
      <c r="F32" s="1"/>
      <c r="G32" s="1"/>
      <c r="H32" s="1"/>
      <c r="I32" s="1"/>
      <c r="J32" s="1"/>
      <c r="K32" s="1"/>
      <c r="L32" s="1"/>
      <c r="M32" s="1"/>
      <c r="N32" s="1"/>
      <c r="O32" s="142"/>
      <c r="P32" s="1"/>
      <c r="Q32" s="1"/>
      <c r="R32" s="1"/>
      <c r="S32" s="1"/>
      <c r="T32" s="142"/>
      <c r="Y32" s="144"/>
      <c r="AA32" s="1"/>
      <c r="AB32" s="1"/>
      <c r="AC32" s="1"/>
      <c r="AD32" s="142"/>
      <c r="AE32" s="1"/>
      <c r="AF32" s="1"/>
      <c r="AG32" s="1"/>
      <c r="AH32" s="1"/>
      <c r="AI32" s="142"/>
      <c r="AJ32" s="1"/>
      <c r="AK32" s="1"/>
      <c r="AL32" s="1"/>
      <c r="AM32" s="1"/>
      <c r="AN32" s="142"/>
      <c r="AO32" s="1"/>
      <c r="AP32" s="1"/>
      <c r="AQ32" s="1"/>
      <c r="AR32" s="1"/>
      <c r="AS32" s="142"/>
      <c r="AX32" s="144"/>
      <c r="AY32" s="1"/>
      <c r="AZ32" s="142"/>
      <c r="BA32" s="1"/>
      <c r="BB32" s="142"/>
      <c r="BC32" s="1"/>
      <c r="BD32" s="1"/>
      <c r="BE32" s="1"/>
      <c r="BF32" s="1"/>
      <c r="BG32" s="142"/>
      <c r="BH32" s="1"/>
      <c r="BI32" s="1"/>
      <c r="BJ32" s="1"/>
      <c r="BK32" s="1"/>
      <c r="BL32" s="142"/>
      <c r="BS32" s="1"/>
      <c r="BT32" s="1"/>
      <c r="BU32" s="1"/>
      <c r="BV32" s="1"/>
      <c r="BW32" s="1"/>
      <c r="BX32" s="1"/>
      <c r="BY32" s="1"/>
      <c r="BZ32" s="1"/>
      <c r="CA32" s="1"/>
      <c r="CK32" s="151"/>
      <c r="CL32" s="77"/>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row>
    <row r="33" spans="1:237" s="17" customFormat="1" x14ac:dyDescent="0.15">
      <c r="A33" s="1"/>
      <c r="B33" s="1"/>
      <c r="C33" s="1"/>
      <c r="D33" s="1"/>
      <c r="E33" s="1"/>
      <c r="F33" s="1"/>
      <c r="G33" s="1"/>
      <c r="H33" s="1"/>
      <c r="I33" s="1"/>
      <c r="J33" s="1"/>
      <c r="K33" s="1"/>
      <c r="L33" s="1"/>
      <c r="M33" s="1"/>
      <c r="N33" s="1"/>
      <c r="O33" s="142"/>
      <c r="P33" s="1"/>
      <c r="Q33" s="1"/>
      <c r="R33" s="1"/>
      <c r="S33" s="1"/>
      <c r="T33" s="142"/>
      <c r="Y33" s="144"/>
      <c r="AA33" s="1"/>
      <c r="AB33" s="1"/>
      <c r="AC33" s="1"/>
      <c r="AD33" s="142"/>
      <c r="AE33" s="1"/>
      <c r="AF33" s="1"/>
      <c r="AG33" s="1"/>
      <c r="AH33" s="1"/>
      <c r="AI33" s="142"/>
      <c r="AJ33" s="1"/>
      <c r="AK33" s="1"/>
      <c r="AL33" s="1"/>
      <c r="AM33" s="1"/>
      <c r="AN33" s="142"/>
      <c r="AO33" s="1"/>
      <c r="AP33" s="1"/>
      <c r="AQ33" s="1"/>
      <c r="AR33" s="1"/>
      <c r="AS33" s="142"/>
      <c r="AX33" s="144"/>
      <c r="AY33" s="1"/>
      <c r="AZ33" s="142"/>
      <c r="BA33" s="1"/>
      <c r="BB33" s="142"/>
      <c r="BC33" s="1"/>
      <c r="BD33" s="1"/>
      <c r="BE33" s="1"/>
      <c r="BF33" s="1"/>
      <c r="BG33" s="142"/>
      <c r="BH33" s="1"/>
      <c r="BI33" s="1"/>
      <c r="BJ33" s="1"/>
      <c r="BK33" s="1"/>
      <c r="BL33" s="142"/>
      <c r="BS33" s="1"/>
      <c r="BT33" s="1"/>
      <c r="BU33" s="1"/>
      <c r="BV33" s="1"/>
      <c r="BW33" s="1"/>
      <c r="BX33" s="1"/>
      <c r="BY33" s="1"/>
      <c r="BZ33" s="1"/>
      <c r="CA33" s="1"/>
      <c r="CK33" s="151"/>
      <c r="CL33" s="77"/>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row>
    <row r="34" spans="1:237" s="17" customFormat="1" x14ac:dyDescent="0.15">
      <c r="A34" s="1"/>
      <c r="B34" s="1"/>
      <c r="C34" s="1"/>
      <c r="D34" s="1"/>
      <c r="E34" s="1"/>
      <c r="F34" s="1"/>
      <c r="G34" s="1"/>
      <c r="H34" s="1"/>
      <c r="I34" s="1"/>
      <c r="J34" s="1"/>
      <c r="K34" s="1"/>
      <c r="L34" s="1"/>
      <c r="M34" s="1"/>
      <c r="N34" s="1"/>
      <c r="O34" s="142"/>
      <c r="P34" s="1"/>
      <c r="Q34" s="1"/>
      <c r="R34" s="1"/>
      <c r="S34" s="1"/>
      <c r="T34" s="142"/>
      <c r="Y34" s="144"/>
      <c r="AA34" s="1"/>
      <c r="AB34" s="1"/>
      <c r="AC34" s="1"/>
      <c r="AD34" s="142"/>
      <c r="AE34" s="1"/>
      <c r="AF34" s="1"/>
      <c r="AG34" s="1"/>
      <c r="AH34" s="1"/>
      <c r="AI34" s="142"/>
      <c r="AJ34" s="1"/>
      <c r="AK34" s="1"/>
      <c r="AL34" s="1"/>
      <c r="AM34" s="1"/>
      <c r="AN34" s="142"/>
      <c r="AO34" s="1"/>
      <c r="AP34" s="1"/>
      <c r="AQ34" s="1"/>
      <c r="AR34" s="1"/>
      <c r="AS34" s="142"/>
      <c r="AX34" s="144"/>
      <c r="AY34" s="1"/>
      <c r="AZ34" s="142"/>
      <c r="BA34" s="1"/>
      <c r="BB34" s="142"/>
      <c r="BC34" s="1"/>
      <c r="BD34" s="1"/>
      <c r="BE34" s="1"/>
      <c r="BF34" s="1"/>
      <c r="BG34" s="142"/>
      <c r="BH34" s="1"/>
      <c r="BI34" s="1"/>
      <c r="BJ34" s="1"/>
      <c r="BK34" s="1"/>
      <c r="BL34" s="142"/>
      <c r="BS34" s="1"/>
      <c r="BT34" s="1"/>
      <c r="BU34" s="1"/>
      <c r="BV34" s="1"/>
      <c r="BW34" s="1"/>
      <c r="BX34" s="1"/>
      <c r="BY34" s="1"/>
      <c r="BZ34" s="1"/>
      <c r="CA34" s="1"/>
      <c r="CK34" s="151"/>
      <c r="CL34" s="77"/>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row>
    <row r="35" spans="1:237" s="17" customFormat="1" x14ac:dyDescent="0.15">
      <c r="A35" s="1"/>
      <c r="B35" s="1"/>
      <c r="C35" s="1"/>
      <c r="D35" s="1"/>
      <c r="E35" s="1"/>
      <c r="F35" s="1"/>
      <c r="G35" s="1"/>
      <c r="H35" s="1"/>
      <c r="I35" s="1"/>
      <c r="J35" s="1"/>
      <c r="K35" s="1"/>
      <c r="L35" s="1"/>
      <c r="M35" s="1"/>
      <c r="N35" s="1"/>
      <c r="O35" s="142"/>
      <c r="P35" s="1"/>
      <c r="Q35" s="1"/>
      <c r="R35" s="1"/>
      <c r="S35" s="1"/>
      <c r="T35" s="142"/>
      <c r="Y35" s="144"/>
      <c r="AA35" s="1"/>
      <c r="AB35" s="1"/>
      <c r="AC35" s="1"/>
      <c r="AD35" s="142"/>
      <c r="AE35" s="1"/>
      <c r="AF35" s="1"/>
      <c r="AG35" s="1"/>
      <c r="AH35" s="1"/>
      <c r="AI35" s="142"/>
      <c r="AJ35" s="1"/>
      <c r="AK35" s="1"/>
      <c r="AL35" s="1"/>
      <c r="AM35" s="1"/>
      <c r="AN35" s="142"/>
      <c r="AO35" s="1"/>
      <c r="AP35" s="1"/>
      <c r="AQ35" s="1"/>
      <c r="AR35" s="1"/>
      <c r="AS35" s="142"/>
      <c r="AX35" s="144"/>
      <c r="AY35" s="1"/>
      <c r="AZ35" s="142"/>
      <c r="BA35" s="1"/>
      <c r="BB35" s="142"/>
      <c r="BC35" s="1"/>
      <c r="BD35" s="1"/>
      <c r="BE35" s="1"/>
      <c r="BF35" s="1"/>
      <c r="BG35" s="142"/>
      <c r="BH35" s="1"/>
      <c r="BI35" s="1"/>
      <c r="BJ35" s="1"/>
      <c r="BK35" s="1"/>
      <c r="BL35" s="142"/>
      <c r="BS35" s="1"/>
      <c r="BT35" s="1"/>
      <c r="BU35" s="1"/>
      <c r="BV35" s="1"/>
      <c r="BW35" s="1"/>
      <c r="BX35" s="1"/>
      <c r="BY35" s="1"/>
      <c r="BZ35" s="1"/>
      <c r="CA35" s="1"/>
      <c r="CK35" s="151"/>
      <c r="CL35" s="77"/>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row>
    <row r="36" spans="1:237" s="17" customFormat="1" x14ac:dyDescent="0.15">
      <c r="A36" s="1"/>
      <c r="B36" s="1"/>
      <c r="C36" s="1"/>
      <c r="D36" s="1"/>
      <c r="E36" s="1"/>
      <c r="F36" s="1"/>
      <c r="G36" s="1"/>
      <c r="H36" s="1"/>
      <c r="I36" s="1"/>
      <c r="J36" s="1"/>
      <c r="K36" s="1"/>
      <c r="L36" s="1"/>
      <c r="M36" s="1"/>
      <c r="N36" s="1"/>
      <c r="O36" s="142"/>
      <c r="P36" s="1"/>
      <c r="Q36" s="1"/>
      <c r="R36" s="1"/>
      <c r="S36" s="1"/>
      <c r="T36" s="142"/>
      <c r="Y36" s="144"/>
      <c r="AA36" s="1"/>
      <c r="AB36" s="1"/>
      <c r="AC36" s="1"/>
      <c r="AD36" s="142"/>
      <c r="AE36" s="1"/>
      <c r="AF36" s="1"/>
      <c r="AG36" s="1"/>
      <c r="AH36" s="1"/>
      <c r="AI36" s="142"/>
      <c r="AJ36" s="1"/>
      <c r="AK36" s="1"/>
      <c r="AL36" s="1"/>
      <c r="AM36" s="1"/>
      <c r="AN36" s="142"/>
      <c r="AO36" s="1"/>
      <c r="AP36" s="1"/>
      <c r="AQ36" s="1"/>
      <c r="AR36" s="1"/>
      <c r="AS36" s="142"/>
      <c r="AX36" s="144"/>
      <c r="AY36" s="1"/>
      <c r="AZ36" s="142"/>
      <c r="BA36" s="1"/>
      <c r="BB36" s="142"/>
      <c r="BC36" s="1"/>
      <c r="BD36" s="1"/>
      <c r="BE36" s="1"/>
      <c r="BF36" s="1"/>
      <c r="BG36" s="142"/>
      <c r="BH36" s="1"/>
      <c r="BI36" s="1"/>
      <c r="BJ36" s="1"/>
      <c r="BK36" s="1"/>
      <c r="BL36" s="142"/>
      <c r="BS36" s="1"/>
      <c r="BT36" s="1"/>
      <c r="BU36" s="1"/>
      <c r="BV36" s="1"/>
      <c r="BW36" s="1"/>
      <c r="BX36" s="1"/>
      <c r="BY36" s="1"/>
      <c r="BZ36" s="1"/>
      <c r="CA36" s="1"/>
      <c r="CK36" s="151"/>
      <c r="CL36" s="77"/>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row>
    <row r="37" spans="1:237" s="17" customFormat="1" x14ac:dyDescent="0.15">
      <c r="A37" s="1"/>
      <c r="B37" s="1"/>
      <c r="C37" s="1"/>
      <c r="D37" s="1"/>
      <c r="E37" s="1"/>
      <c r="F37" s="1"/>
      <c r="G37" s="1"/>
      <c r="H37" s="1"/>
      <c r="I37" s="1"/>
      <c r="J37" s="1"/>
      <c r="K37" s="1"/>
      <c r="L37" s="1"/>
      <c r="M37" s="1"/>
      <c r="N37" s="1"/>
      <c r="O37" s="142"/>
      <c r="P37" s="1"/>
      <c r="Q37" s="1"/>
      <c r="R37" s="1"/>
      <c r="S37" s="1"/>
      <c r="T37" s="142"/>
      <c r="Y37" s="144"/>
      <c r="AA37" s="1"/>
      <c r="AB37" s="1"/>
      <c r="AC37" s="1"/>
      <c r="AD37" s="142"/>
      <c r="AE37" s="1"/>
      <c r="AF37" s="1"/>
      <c r="AG37" s="1"/>
      <c r="AH37" s="1"/>
      <c r="AI37" s="142"/>
      <c r="AJ37" s="1"/>
      <c r="AK37" s="1"/>
      <c r="AL37" s="1"/>
      <c r="AM37" s="1"/>
      <c r="AN37" s="142"/>
      <c r="AO37" s="1"/>
      <c r="AP37" s="1"/>
      <c r="AQ37" s="1"/>
      <c r="AR37" s="1"/>
      <c r="AS37" s="142"/>
      <c r="AX37" s="144"/>
      <c r="AY37" s="1"/>
      <c r="AZ37" s="142"/>
      <c r="BA37" s="1"/>
      <c r="BB37" s="142"/>
      <c r="BC37" s="1"/>
      <c r="BD37" s="1"/>
      <c r="BE37" s="1"/>
      <c r="BF37" s="1"/>
      <c r="BG37" s="142"/>
      <c r="BH37" s="1"/>
      <c r="BI37" s="1"/>
      <c r="BJ37" s="1"/>
      <c r="BK37" s="1"/>
      <c r="BL37" s="142"/>
      <c r="BS37" s="1"/>
      <c r="BT37" s="1"/>
      <c r="BU37" s="1"/>
      <c r="BV37" s="1"/>
      <c r="BW37" s="1"/>
      <c r="BX37" s="1"/>
      <c r="BY37" s="1"/>
      <c r="BZ37" s="1"/>
      <c r="CA37" s="1"/>
      <c r="CK37" s="151"/>
      <c r="CL37" s="77"/>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row>
    <row r="38" spans="1:237" s="17" customFormat="1" x14ac:dyDescent="0.15">
      <c r="A38" s="1"/>
      <c r="B38" s="1"/>
      <c r="C38" s="1"/>
      <c r="D38" s="1"/>
      <c r="E38" s="1"/>
      <c r="F38" s="1"/>
      <c r="G38" s="1"/>
      <c r="H38" s="1"/>
      <c r="I38" s="1"/>
      <c r="J38" s="1"/>
      <c r="K38" s="1"/>
      <c r="L38" s="1"/>
      <c r="M38" s="1"/>
      <c r="N38" s="1"/>
      <c r="O38" s="142"/>
      <c r="P38" s="1"/>
      <c r="Q38" s="1"/>
      <c r="R38" s="1"/>
      <c r="S38" s="1"/>
      <c r="T38" s="142"/>
      <c r="Y38" s="144"/>
      <c r="AA38" s="1"/>
      <c r="AB38" s="1"/>
      <c r="AC38" s="1"/>
      <c r="AD38" s="142"/>
      <c r="AE38" s="1"/>
      <c r="AF38" s="1"/>
      <c r="AG38" s="1"/>
      <c r="AH38" s="1"/>
      <c r="AI38" s="142"/>
      <c r="AJ38" s="1"/>
      <c r="AK38" s="1"/>
      <c r="AL38" s="1"/>
      <c r="AM38" s="1"/>
      <c r="AN38" s="142"/>
      <c r="AO38" s="1"/>
      <c r="AP38" s="1"/>
      <c r="AQ38" s="1"/>
      <c r="AR38" s="1"/>
      <c r="AS38" s="142"/>
      <c r="AX38" s="144"/>
      <c r="AY38" s="1"/>
      <c r="AZ38" s="142"/>
      <c r="BA38" s="1"/>
      <c r="BB38" s="142"/>
      <c r="BC38" s="1"/>
      <c r="BD38" s="1"/>
      <c r="BE38" s="1"/>
      <c r="BF38" s="1"/>
      <c r="BG38" s="142"/>
      <c r="BH38" s="1"/>
      <c r="BI38" s="1"/>
      <c r="BJ38" s="1"/>
      <c r="BK38" s="1"/>
      <c r="BL38" s="142"/>
      <c r="BS38" s="1"/>
      <c r="BT38" s="1"/>
      <c r="BU38" s="1"/>
      <c r="BV38" s="1"/>
      <c r="BW38" s="1"/>
      <c r="BX38" s="1"/>
      <c r="BY38" s="1"/>
      <c r="BZ38" s="1"/>
      <c r="CA38" s="1"/>
      <c r="CK38" s="151"/>
      <c r="CL38" s="77"/>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row>
    <row r="39" spans="1:237" s="17" customFormat="1" x14ac:dyDescent="0.15">
      <c r="A39" s="1"/>
      <c r="B39" s="1"/>
      <c r="C39" s="1"/>
      <c r="D39" s="1"/>
      <c r="E39" s="1"/>
      <c r="F39" s="1"/>
      <c r="G39" s="1"/>
      <c r="H39" s="1"/>
      <c r="I39" s="1"/>
      <c r="J39" s="1"/>
      <c r="K39" s="1"/>
      <c r="L39" s="1"/>
      <c r="M39" s="1"/>
      <c r="N39" s="1"/>
      <c r="O39" s="142"/>
      <c r="P39" s="1"/>
      <c r="Q39" s="1"/>
      <c r="R39" s="1"/>
      <c r="S39" s="1"/>
      <c r="T39" s="142"/>
      <c r="Y39" s="144"/>
      <c r="AA39" s="1"/>
      <c r="AB39" s="1"/>
      <c r="AC39" s="1"/>
      <c r="AD39" s="142"/>
      <c r="AE39" s="1"/>
      <c r="AF39" s="1"/>
      <c r="AG39" s="1"/>
      <c r="AH39" s="1"/>
      <c r="AI39" s="142"/>
      <c r="AJ39" s="1"/>
      <c r="AK39" s="1"/>
      <c r="AL39" s="1"/>
      <c r="AM39" s="1"/>
      <c r="AN39" s="142"/>
      <c r="AO39" s="1"/>
      <c r="AP39" s="1"/>
      <c r="AQ39" s="1"/>
      <c r="AR39" s="1"/>
      <c r="AS39" s="142"/>
      <c r="AX39" s="144"/>
      <c r="AY39" s="1"/>
      <c r="AZ39" s="142"/>
      <c r="BA39" s="1"/>
      <c r="BB39" s="142"/>
      <c r="BC39" s="1"/>
      <c r="BD39" s="1"/>
      <c r="BE39" s="1"/>
      <c r="BF39" s="1"/>
      <c r="BG39" s="142"/>
      <c r="BH39" s="1"/>
      <c r="BI39" s="1"/>
      <c r="BJ39" s="1"/>
      <c r="BK39" s="1"/>
      <c r="BL39" s="142"/>
      <c r="BS39" s="1"/>
      <c r="BT39" s="1"/>
      <c r="BU39" s="1"/>
      <c r="BV39" s="1"/>
      <c r="BW39" s="1"/>
      <c r="BX39" s="1"/>
      <c r="BY39" s="1"/>
      <c r="BZ39" s="1"/>
      <c r="CA39" s="1"/>
      <c r="CK39" s="151"/>
      <c r="CL39" s="77"/>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row>
    <row r="40" spans="1:237" s="17" customFormat="1" x14ac:dyDescent="0.15">
      <c r="A40" s="1"/>
      <c r="B40" s="1"/>
      <c r="C40" s="1"/>
      <c r="D40" s="1"/>
      <c r="E40" s="1"/>
      <c r="F40" s="1"/>
      <c r="G40" s="1"/>
      <c r="H40" s="1"/>
      <c r="I40" s="1"/>
      <c r="J40" s="1"/>
      <c r="K40" s="1"/>
      <c r="L40" s="1"/>
      <c r="M40" s="1"/>
      <c r="N40" s="1"/>
      <c r="O40" s="142"/>
      <c r="P40" s="1"/>
      <c r="Q40" s="1"/>
      <c r="R40" s="1"/>
      <c r="S40" s="1"/>
      <c r="T40" s="142"/>
      <c r="Y40" s="144"/>
      <c r="AA40" s="1"/>
      <c r="AB40" s="1"/>
      <c r="AC40" s="1"/>
      <c r="AD40" s="142"/>
      <c r="AE40" s="1"/>
      <c r="AF40" s="1"/>
      <c r="AG40" s="1"/>
      <c r="AH40" s="1"/>
      <c r="AI40" s="142"/>
      <c r="AJ40" s="1"/>
      <c r="AK40" s="1"/>
      <c r="AL40" s="1"/>
      <c r="AM40" s="1"/>
      <c r="AN40" s="142"/>
      <c r="AO40" s="1"/>
      <c r="AP40" s="1"/>
      <c r="AQ40" s="1"/>
      <c r="AR40" s="1"/>
      <c r="AS40" s="142"/>
      <c r="AX40" s="144"/>
      <c r="AY40" s="1"/>
      <c r="AZ40" s="142"/>
      <c r="BA40" s="1"/>
      <c r="BB40" s="142"/>
      <c r="BC40" s="1"/>
      <c r="BD40" s="1"/>
      <c r="BE40" s="1"/>
      <c r="BF40" s="1"/>
      <c r="BG40" s="142"/>
      <c r="BH40" s="1"/>
      <c r="BI40" s="1"/>
      <c r="BJ40" s="1"/>
      <c r="BK40" s="1"/>
      <c r="BL40" s="142"/>
      <c r="BS40" s="1"/>
      <c r="BT40" s="1"/>
      <c r="BU40" s="1"/>
      <c r="BV40" s="1"/>
      <c r="BW40" s="1"/>
      <c r="BX40" s="1"/>
      <c r="BY40" s="1"/>
      <c r="BZ40" s="1"/>
      <c r="CA40" s="1"/>
      <c r="CK40" s="151"/>
      <c r="CL40" s="77"/>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row>
    <row r="41" spans="1:237" s="17" customFormat="1" x14ac:dyDescent="0.15">
      <c r="A41" s="1"/>
      <c r="B41" s="1"/>
      <c r="C41" s="1"/>
      <c r="D41" s="1"/>
      <c r="E41" s="1"/>
      <c r="F41" s="1"/>
      <c r="G41" s="1"/>
      <c r="H41" s="1"/>
      <c r="I41" s="1"/>
      <c r="J41" s="1"/>
      <c r="K41" s="1"/>
      <c r="L41" s="1"/>
      <c r="M41" s="1"/>
      <c r="N41" s="1"/>
      <c r="O41" s="142"/>
      <c r="P41" s="1"/>
      <c r="Q41" s="1"/>
      <c r="R41" s="1"/>
      <c r="S41" s="1"/>
      <c r="T41" s="142"/>
      <c r="Y41" s="144"/>
      <c r="AA41" s="1"/>
      <c r="AB41" s="1"/>
      <c r="AC41" s="1"/>
      <c r="AD41" s="142"/>
      <c r="AE41" s="1"/>
      <c r="AF41" s="1"/>
      <c r="AG41" s="1"/>
      <c r="AH41" s="1"/>
      <c r="AI41" s="142"/>
      <c r="AJ41" s="1"/>
      <c r="AK41" s="1"/>
      <c r="AL41" s="1"/>
      <c r="AM41" s="1"/>
      <c r="AN41" s="142"/>
      <c r="AO41" s="1"/>
      <c r="AP41" s="1"/>
      <c r="AQ41" s="1"/>
      <c r="AR41" s="1"/>
      <c r="AS41" s="142"/>
      <c r="AX41" s="144"/>
      <c r="AY41" s="1"/>
      <c r="AZ41" s="142"/>
      <c r="BA41" s="1"/>
      <c r="BB41" s="142"/>
      <c r="BC41" s="1"/>
      <c r="BD41" s="1"/>
      <c r="BE41" s="1"/>
      <c r="BF41" s="1"/>
      <c r="BG41" s="142"/>
      <c r="BH41" s="1"/>
      <c r="BI41" s="1"/>
      <c r="BJ41" s="1"/>
      <c r="BK41" s="1"/>
      <c r="BL41" s="142"/>
      <c r="BS41" s="1"/>
      <c r="BT41" s="1"/>
      <c r="BU41" s="1"/>
      <c r="BV41" s="1"/>
      <c r="BW41" s="1"/>
      <c r="BX41" s="1"/>
      <c r="BY41" s="1"/>
      <c r="BZ41" s="1"/>
      <c r="CA41" s="1"/>
      <c r="CK41" s="151"/>
      <c r="CL41" s="77"/>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row>
    <row r="42" spans="1:237" s="17" customFormat="1" x14ac:dyDescent="0.15">
      <c r="A42" s="1"/>
      <c r="B42" s="1"/>
      <c r="C42" s="1"/>
      <c r="D42" s="1"/>
      <c r="E42" s="1"/>
      <c r="F42" s="1"/>
      <c r="G42" s="1"/>
      <c r="H42" s="1"/>
      <c r="I42" s="1"/>
      <c r="J42" s="1"/>
      <c r="K42" s="1"/>
      <c r="L42" s="1"/>
      <c r="M42" s="1"/>
      <c r="N42" s="1"/>
      <c r="O42" s="142"/>
      <c r="P42" s="1"/>
      <c r="Q42" s="1"/>
      <c r="R42" s="1"/>
      <c r="S42" s="1"/>
      <c r="T42" s="142"/>
      <c r="Y42" s="144"/>
      <c r="AA42" s="1"/>
      <c r="AB42" s="1"/>
      <c r="AC42" s="1"/>
      <c r="AD42" s="142"/>
      <c r="AE42" s="1"/>
      <c r="AF42" s="1"/>
      <c r="AG42" s="1"/>
      <c r="AH42" s="1"/>
      <c r="AI42" s="142"/>
      <c r="AJ42" s="1"/>
      <c r="AK42" s="1"/>
      <c r="AL42" s="1"/>
      <c r="AM42" s="1"/>
      <c r="AN42" s="142"/>
      <c r="AO42" s="1"/>
      <c r="AP42" s="1"/>
      <c r="AQ42" s="1"/>
      <c r="AR42" s="1"/>
      <c r="AS42" s="142"/>
      <c r="AX42" s="144"/>
      <c r="AY42" s="1"/>
      <c r="AZ42" s="142"/>
      <c r="BA42" s="1"/>
      <c r="BB42" s="142"/>
      <c r="BC42" s="1"/>
      <c r="BD42" s="1"/>
      <c r="BE42" s="1"/>
      <c r="BF42" s="1"/>
      <c r="BG42" s="142"/>
      <c r="BH42" s="1"/>
      <c r="BI42" s="1"/>
      <c r="BJ42" s="1"/>
      <c r="BK42" s="1"/>
      <c r="BL42" s="142"/>
      <c r="BS42" s="1"/>
      <c r="BT42" s="1"/>
      <c r="BU42" s="1"/>
      <c r="BV42" s="1"/>
      <c r="BW42" s="1"/>
      <c r="BX42" s="1"/>
      <c r="BY42" s="1"/>
      <c r="BZ42" s="1"/>
      <c r="CA42" s="1"/>
      <c r="CK42" s="151"/>
      <c r="CL42" s="77"/>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row>
    <row r="43" spans="1:237" s="17" customFormat="1" x14ac:dyDescent="0.15">
      <c r="A43" s="1"/>
      <c r="B43" s="1"/>
      <c r="C43" s="1"/>
      <c r="D43" s="1"/>
      <c r="E43" s="1"/>
      <c r="F43" s="1"/>
      <c r="G43" s="1"/>
      <c r="H43" s="1"/>
      <c r="I43" s="1"/>
      <c r="J43" s="1"/>
      <c r="K43" s="1"/>
      <c r="L43" s="1"/>
      <c r="M43" s="1"/>
      <c r="N43" s="1"/>
      <c r="O43" s="142"/>
      <c r="P43" s="1"/>
      <c r="Q43" s="1"/>
      <c r="R43" s="1"/>
      <c r="S43" s="1"/>
      <c r="T43" s="142"/>
      <c r="Y43" s="144"/>
      <c r="AA43" s="1"/>
      <c r="AB43" s="1"/>
      <c r="AC43" s="1"/>
      <c r="AD43" s="142"/>
      <c r="AE43" s="1"/>
      <c r="AF43" s="1"/>
      <c r="AG43" s="1"/>
      <c r="AH43" s="1"/>
      <c r="AI43" s="142"/>
      <c r="AJ43" s="1"/>
      <c r="AK43" s="1"/>
      <c r="AL43" s="1"/>
      <c r="AM43" s="1"/>
      <c r="AN43" s="142"/>
      <c r="AO43" s="1"/>
      <c r="AP43" s="1"/>
      <c r="AQ43" s="1"/>
      <c r="AR43" s="1"/>
      <c r="AS43" s="142"/>
      <c r="AX43" s="144"/>
      <c r="AY43" s="1"/>
      <c r="AZ43" s="142"/>
      <c r="BA43" s="1"/>
      <c r="BB43" s="142"/>
      <c r="BC43" s="1"/>
      <c r="BD43" s="1"/>
      <c r="BE43" s="1"/>
      <c r="BF43" s="1"/>
      <c r="BG43" s="142"/>
      <c r="BH43" s="1"/>
      <c r="BI43" s="1"/>
      <c r="BJ43" s="1"/>
      <c r="BK43" s="1"/>
      <c r="BL43" s="142"/>
      <c r="BS43" s="1"/>
      <c r="BT43" s="1"/>
      <c r="BU43" s="1"/>
      <c r="BV43" s="1"/>
      <c r="BW43" s="1"/>
      <c r="BX43" s="1"/>
      <c r="BY43" s="1"/>
      <c r="BZ43" s="1"/>
      <c r="CA43" s="1"/>
      <c r="CK43" s="151"/>
      <c r="CL43" s="77"/>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row>
    <row r="44" spans="1:237" s="17" customFormat="1" x14ac:dyDescent="0.15">
      <c r="A44" s="1"/>
      <c r="B44" s="1"/>
      <c r="C44" s="1"/>
      <c r="D44" s="1"/>
      <c r="E44" s="1"/>
      <c r="F44" s="1"/>
      <c r="G44" s="1"/>
      <c r="H44" s="1"/>
      <c r="I44" s="1"/>
      <c r="J44" s="1"/>
      <c r="K44" s="1"/>
      <c r="L44" s="1"/>
      <c r="M44" s="1"/>
      <c r="N44" s="1"/>
      <c r="O44" s="142"/>
      <c r="P44" s="1"/>
      <c r="Q44" s="1"/>
      <c r="R44" s="1"/>
      <c r="S44" s="1"/>
      <c r="T44" s="142"/>
      <c r="Y44" s="144"/>
      <c r="AA44" s="1"/>
      <c r="AB44" s="1"/>
      <c r="AC44" s="1"/>
      <c r="AD44" s="142"/>
      <c r="AE44" s="1"/>
      <c r="AF44" s="1"/>
      <c r="AG44" s="1"/>
      <c r="AH44" s="1"/>
      <c r="AI44" s="142"/>
      <c r="AJ44" s="1"/>
      <c r="AK44" s="1"/>
      <c r="AL44" s="1"/>
      <c r="AM44" s="1"/>
      <c r="AN44" s="142"/>
      <c r="AO44" s="1"/>
      <c r="AP44" s="1"/>
      <c r="AQ44" s="1"/>
      <c r="AR44" s="1"/>
      <c r="AS44" s="142"/>
      <c r="AX44" s="144"/>
      <c r="AY44" s="1"/>
      <c r="AZ44" s="142"/>
      <c r="BA44" s="1"/>
      <c r="BB44" s="142"/>
      <c r="BC44" s="1"/>
      <c r="BD44" s="1"/>
      <c r="BE44" s="1"/>
      <c r="BF44" s="1"/>
      <c r="BG44" s="142"/>
      <c r="BH44" s="1"/>
      <c r="BI44" s="1"/>
      <c r="BJ44" s="1"/>
      <c r="BK44" s="1"/>
      <c r="BL44" s="142"/>
      <c r="BS44" s="1"/>
      <c r="BT44" s="1"/>
      <c r="BU44" s="1"/>
      <c r="BV44" s="1"/>
      <c r="BW44" s="1"/>
      <c r="BX44" s="1"/>
      <c r="BY44" s="1"/>
      <c r="BZ44" s="1"/>
      <c r="CA44" s="1"/>
      <c r="CK44" s="151"/>
      <c r="CL44" s="77"/>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row>
    <row r="45" spans="1:237" s="17" customFormat="1" x14ac:dyDescent="0.15">
      <c r="A45" s="1"/>
      <c r="B45" s="1"/>
      <c r="C45" s="1"/>
      <c r="D45" s="1"/>
      <c r="E45" s="1"/>
      <c r="F45" s="1"/>
      <c r="G45" s="1"/>
      <c r="H45" s="1"/>
      <c r="I45" s="1"/>
      <c r="J45" s="1"/>
      <c r="K45" s="1"/>
      <c r="L45" s="1"/>
      <c r="M45" s="1"/>
      <c r="N45" s="1"/>
      <c r="O45" s="142"/>
      <c r="P45" s="1"/>
      <c r="Q45" s="1"/>
      <c r="R45" s="1"/>
      <c r="S45" s="1"/>
      <c r="T45" s="142"/>
      <c r="Y45" s="144"/>
      <c r="AA45" s="1"/>
      <c r="AB45" s="1"/>
      <c r="AC45" s="1"/>
      <c r="AD45" s="142"/>
      <c r="AE45" s="1"/>
      <c r="AF45" s="1"/>
      <c r="AG45" s="1"/>
      <c r="AH45" s="1"/>
      <c r="AI45" s="142"/>
      <c r="AJ45" s="1"/>
      <c r="AK45" s="1"/>
      <c r="AL45" s="1"/>
      <c r="AM45" s="1"/>
      <c r="AN45" s="142"/>
      <c r="AO45" s="1"/>
      <c r="AP45" s="1"/>
      <c r="AQ45" s="1"/>
      <c r="AR45" s="1"/>
      <c r="AS45" s="142"/>
      <c r="AX45" s="144"/>
      <c r="AY45" s="1"/>
      <c r="AZ45" s="142"/>
      <c r="BA45" s="1"/>
      <c r="BB45" s="142"/>
      <c r="BC45" s="1"/>
      <c r="BD45" s="1"/>
      <c r="BE45" s="1"/>
      <c r="BF45" s="1"/>
      <c r="BG45" s="142"/>
      <c r="BH45" s="1"/>
      <c r="BI45" s="1"/>
      <c r="BJ45" s="1"/>
      <c r="BK45" s="1"/>
      <c r="BL45" s="142"/>
      <c r="BS45" s="1"/>
      <c r="BT45" s="1"/>
      <c r="BU45" s="1"/>
      <c r="BV45" s="1"/>
      <c r="BW45" s="1"/>
      <c r="BX45" s="1"/>
      <c r="BY45" s="1"/>
      <c r="BZ45" s="1"/>
      <c r="CA45" s="1"/>
      <c r="CK45" s="151"/>
      <c r="CL45" s="77"/>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row>
    <row r="46" spans="1:237" s="17" customFormat="1" x14ac:dyDescent="0.15">
      <c r="A46" s="1"/>
      <c r="B46" s="1"/>
      <c r="C46" s="1"/>
      <c r="D46" s="1"/>
      <c r="E46" s="1"/>
      <c r="F46" s="1"/>
      <c r="G46" s="1"/>
      <c r="H46" s="1"/>
      <c r="I46" s="1"/>
      <c r="J46" s="1"/>
      <c r="K46" s="1"/>
      <c r="L46" s="1"/>
      <c r="M46" s="1"/>
      <c r="N46" s="1"/>
      <c r="O46" s="142"/>
      <c r="P46" s="1"/>
      <c r="Q46" s="1"/>
      <c r="R46" s="1"/>
      <c r="S46" s="1"/>
      <c r="T46" s="142"/>
      <c r="Y46" s="144"/>
      <c r="AA46" s="1"/>
      <c r="AB46" s="1"/>
      <c r="AC46" s="1"/>
      <c r="AD46" s="142"/>
      <c r="AE46" s="1"/>
      <c r="AF46" s="1"/>
      <c r="AG46" s="1"/>
      <c r="AH46" s="1"/>
      <c r="AI46" s="142"/>
      <c r="AJ46" s="1"/>
      <c r="AK46" s="1"/>
      <c r="AL46" s="1"/>
      <c r="AM46" s="1"/>
      <c r="AN46" s="142"/>
      <c r="AO46" s="1"/>
      <c r="AP46" s="1"/>
      <c r="AQ46" s="1"/>
      <c r="AR46" s="1"/>
      <c r="AS46" s="142"/>
      <c r="AX46" s="144"/>
      <c r="AY46" s="1"/>
      <c r="AZ46" s="142"/>
      <c r="BA46" s="1"/>
      <c r="BB46" s="142"/>
      <c r="BC46" s="1"/>
      <c r="BD46" s="1"/>
      <c r="BE46" s="1"/>
      <c r="BF46" s="1"/>
      <c r="BG46" s="142"/>
      <c r="BH46" s="1"/>
      <c r="BI46" s="1"/>
      <c r="BJ46" s="1"/>
      <c r="BK46" s="1"/>
      <c r="BL46" s="142"/>
      <c r="BS46" s="1"/>
      <c r="BT46" s="1"/>
      <c r="BU46" s="1"/>
      <c r="BV46" s="1"/>
      <c r="BW46" s="1"/>
      <c r="BX46" s="1"/>
      <c r="BY46" s="1"/>
      <c r="BZ46" s="1"/>
      <c r="CA46" s="1"/>
      <c r="CK46" s="151"/>
      <c r="CL46" s="77"/>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row>
    <row r="47" spans="1:237" s="17" customFormat="1" x14ac:dyDescent="0.15">
      <c r="A47" s="1"/>
      <c r="B47" s="1"/>
      <c r="C47" s="1"/>
      <c r="D47" s="1"/>
      <c r="E47" s="1"/>
      <c r="F47" s="1"/>
      <c r="G47" s="1"/>
      <c r="H47" s="1"/>
      <c r="I47" s="1"/>
      <c r="J47" s="1"/>
      <c r="K47" s="1"/>
      <c r="L47" s="1"/>
      <c r="M47" s="1"/>
      <c r="N47" s="1"/>
      <c r="O47" s="142"/>
      <c r="P47" s="1"/>
      <c r="Q47" s="1"/>
      <c r="R47" s="1"/>
      <c r="S47" s="1"/>
      <c r="T47" s="142"/>
      <c r="Y47" s="144"/>
      <c r="AA47" s="1"/>
      <c r="AB47" s="1"/>
      <c r="AC47" s="1"/>
      <c r="AD47" s="142"/>
      <c r="AE47" s="1"/>
      <c r="AF47" s="1"/>
      <c r="AG47" s="1"/>
      <c r="AH47" s="1"/>
      <c r="AI47" s="142"/>
      <c r="AJ47" s="1"/>
      <c r="AK47" s="1"/>
      <c r="AL47" s="1"/>
      <c r="AM47" s="1"/>
      <c r="AN47" s="142"/>
      <c r="AO47" s="1"/>
      <c r="AP47" s="1"/>
      <c r="AQ47" s="1"/>
      <c r="AR47" s="1"/>
      <c r="AS47" s="142"/>
      <c r="AX47" s="144"/>
      <c r="AY47" s="1"/>
      <c r="AZ47" s="142"/>
      <c r="BA47" s="1"/>
      <c r="BB47" s="142"/>
      <c r="BC47" s="1"/>
      <c r="BD47" s="1"/>
      <c r="BE47" s="1"/>
      <c r="BF47" s="1"/>
      <c r="BG47" s="142"/>
      <c r="BH47" s="1"/>
      <c r="BI47" s="1"/>
      <c r="BJ47" s="1"/>
      <c r="BK47" s="1"/>
      <c r="BL47" s="142"/>
      <c r="BS47" s="1"/>
      <c r="BT47" s="1"/>
      <c r="BU47" s="1"/>
      <c r="BV47" s="1"/>
      <c r="BW47" s="1"/>
      <c r="BX47" s="1"/>
      <c r="BY47" s="1"/>
      <c r="BZ47" s="1"/>
      <c r="CA47" s="1"/>
      <c r="CK47" s="151"/>
      <c r="CL47" s="77"/>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row>
    <row r="48" spans="1:237" s="17" customFormat="1" x14ac:dyDescent="0.15">
      <c r="A48" s="1"/>
      <c r="B48" s="1"/>
      <c r="C48" s="1"/>
      <c r="D48" s="1"/>
      <c r="E48" s="1"/>
      <c r="F48" s="1"/>
      <c r="G48" s="1"/>
      <c r="H48" s="1"/>
      <c r="I48" s="1"/>
      <c r="J48" s="1"/>
      <c r="K48" s="1"/>
      <c r="L48" s="1"/>
      <c r="M48" s="1"/>
      <c r="N48" s="1"/>
      <c r="O48" s="142"/>
      <c r="P48" s="1"/>
      <c r="Q48" s="1"/>
      <c r="R48" s="1"/>
      <c r="S48" s="1"/>
      <c r="T48" s="142"/>
      <c r="Y48" s="144"/>
      <c r="AA48" s="1"/>
      <c r="AB48" s="1"/>
      <c r="AC48" s="1"/>
      <c r="AD48" s="142"/>
      <c r="AE48" s="1"/>
      <c r="AF48" s="1"/>
      <c r="AG48" s="1"/>
      <c r="AH48" s="1"/>
      <c r="AI48" s="142"/>
      <c r="AJ48" s="1"/>
      <c r="AK48" s="1"/>
      <c r="AL48" s="1"/>
      <c r="AM48" s="1"/>
      <c r="AN48" s="142"/>
      <c r="AO48" s="1"/>
      <c r="AP48" s="1"/>
      <c r="AQ48" s="1"/>
      <c r="AR48" s="1"/>
      <c r="AS48" s="142"/>
      <c r="AX48" s="144"/>
      <c r="AY48" s="1"/>
      <c r="AZ48" s="142"/>
      <c r="BA48" s="1"/>
      <c r="BB48" s="142"/>
      <c r="BC48" s="1"/>
      <c r="BD48" s="1"/>
      <c r="BE48" s="1"/>
      <c r="BF48" s="1"/>
      <c r="BG48" s="142"/>
      <c r="BH48" s="1"/>
      <c r="BI48" s="1"/>
      <c r="BJ48" s="1"/>
      <c r="BK48" s="1"/>
      <c r="BL48" s="142"/>
      <c r="BS48" s="1"/>
      <c r="BT48" s="1"/>
      <c r="BU48" s="1"/>
      <c r="BV48" s="1"/>
      <c r="BW48" s="1"/>
      <c r="BX48" s="1"/>
      <c r="BY48" s="1"/>
      <c r="BZ48" s="1"/>
      <c r="CA48" s="1"/>
      <c r="CK48" s="151"/>
      <c r="CL48" s="77"/>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17" customFormat="1" x14ac:dyDescent="0.15">
      <c r="A49" s="1"/>
      <c r="B49" s="1"/>
      <c r="C49" s="1"/>
      <c r="D49" s="1"/>
      <c r="E49" s="1"/>
      <c r="F49" s="1"/>
      <c r="G49" s="1"/>
      <c r="H49" s="1"/>
      <c r="I49" s="1"/>
      <c r="J49" s="1"/>
      <c r="K49" s="1"/>
      <c r="L49" s="1"/>
      <c r="M49" s="1"/>
      <c r="N49" s="1"/>
      <c r="O49" s="142"/>
      <c r="P49" s="1"/>
      <c r="Q49" s="1"/>
      <c r="R49" s="1"/>
      <c r="S49" s="1"/>
      <c r="T49" s="142"/>
      <c r="Y49" s="144"/>
      <c r="AA49" s="1"/>
      <c r="AB49" s="1"/>
      <c r="AC49" s="1"/>
      <c r="AD49" s="142"/>
      <c r="AE49" s="1"/>
      <c r="AF49" s="1"/>
      <c r="AG49" s="1"/>
      <c r="AH49" s="1"/>
      <c r="AI49" s="142"/>
      <c r="AJ49" s="1"/>
      <c r="AK49" s="1"/>
      <c r="AL49" s="1"/>
      <c r="AM49" s="1"/>
      <c r="AN49" s="142"/>
      <c r="AO49" s="1"/>
      <c r="AP49" s="1"/>
      <c r="AQ49" s="1"/>
      <c r="AR49" s="1"/>
      <c r="AS49" s="142"/>
      <c r="AX49" s="144"/>
      <c r="AY49" s="1"/>
      <c r="AZ49" s="142"/>
      <c r="BA49" s="1"/>
      <c r="BB49" s="142"/>
      <c r="BC49" s="1"/>
      <c r="BD49" s="1"/>
      <c r="BE49" s="1"/>
      <c r="BF49" s="1"/>
      <c r="BG49" s="142"/>
      <c r="BH49" s="1"/>
      <c r="BI49" s="1"/>
      <c r="BJ49" s="1"/>
      <c r="BK49" s="1"/>
      <c r="BL49" s="142"/>
      <c r="BS49" s="1"/>
      <c r="BT49" s="1"/>
      <c r="BU49" s="1"/>
      <c r="BV49" s="1"/>
      <c r="BW49" s="1"/>
      <c r="BX49" s="1"/>
      <c r="BY49" s="1"/>
      <c r="BZ49" s="1"/>
      <c r="CA49" s="1"/>
      <c r="CK49" s="151"/>
      <c r="CL49" s="77"/>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row>
    <row r="50" spans="1:237" s="17" customFormat="1" x14ac:dyDescent="0.15">
      <c r="A50" s="1"/>
      <c r="B50" s="1"/>
      <c r="C50" s="1"/>
      <c r="D50" s="1"/>
      <c r="E50" s="1"/>
      <c r="F50" s="1"/>
      <c r="G50" s="1"/>
      <c r="H50" s="1"/>
      <c r="I50" s="1"/>
      <c r="J50" s="1"/>
      <c r="K50" s="1"/>
      <c r="L50" s="1"/>
      <c r="M50" s="1"/>
      <c r="N50" s="1"/>
      <c r="O50" s="142"/>
      <c r="P50" s="1"/>
      <c r="Q50" s="1"/>
      <c r="R50" s="1"/>
      <c r="S50" s="1"/>
      <c r="T50" s="142"/>
      <c r="Y50" s="144"/>
      <c r="AA50" s="1"/>
      <c r="AB50" s="1"/>
      <c r="AC50" s="1"/>
      <c r="AD50" s="142"/>
      <c r="AE50" s="1"/>
      <c r="AF50" s="1"/>
      <c r="AG50" s="1"/>
      <c r="AH50" s="1"/>
      <c r="AI50" s="142"/>
      <c r="AJ50" s="1"/>
      <c r="AK50" s="1"/>
      <c r="AL50" s="1"/>
      <c r="AM50" s="1"/>
      <c r="AN50" s="142"/>
      <c r="AO50" s="1"/>
      <c r="AP50" s="1"/>
      <c r="AQ50" s="1"/>
      <c r="AR50" s="1"/>
      <c r="AS50" s="142"/>
      <c r="AX50" s="144"/>
      <c r="AY50" s="1"/>
      <c r="AZ50" s="142"/>
      <c r="BA50" s="1"/>
      <c r="BB50" s="142"/>
      <c r="BC50" s="1"/>
      <c r="BD50" s="1"/>
      <c r="BE50" s="1"/>
      <c r="BF50" s="1"/>
      <c r="BG50" s="142"/>
      <c r="BH50" s="1"/>
      <c r="BI50" s="1"/>
      <c r="BJ50" s="1"/>
      <c r="BK50" s="1"/>
      <c r="BL50" s="142"/>
      <c r="BS50" s="1"/>
      <c r="BT50" s="1"/>
      <c r="BU50" s="1"/>
      <c r="BV50" s="1"/>
      <c r="BW50" s="1"/>
      <c r="BX50" s="1"/>
      <c r="BY50" s="1"/>
      <c r="BZ50" s="1"/>
      <c r="CA50" s="1"/>
      <c r="CK50" s="151"/>
      <c r="CL50" s="77"/>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237" s="17" customFormat="1" x14ac:dyDescent="0.15">
      <c r="A51" s="1"/>
      <c r="B51" s="1"/>
      <c r="C51" s="1"/>
      <c r="D51" s="1"/>
      <c r="E51" s="1"/>
      <c r="F51" s="1"/>
      <c r="G51" s="1"/>
      <c r="H51" s="1"/>
      <c r="I51" s="1"/>
      <c r="J51" s="1"/>
      <c r="K51" s="1"/>
      <c r="L51" s="1"/>
      <c r="M51" s="1"/>
      <c r="N51" s="1"/>
      <c r="O51" s="142"/>
      <c r="P51" s="1"/>
      <c r="Q51" s="1"/>
      <c r="R51" s="1"/>
      <c r="S51" s="1"/>
      <c r="T51" s="142"/>
      <c r="Y51" s="144"/>
      <c r="AA51" s="1"/>
      <c r="AB51" s="1"/>
      <c r="AC51" s="1"/>
      <c r="AD51" s="142"/>
      <c r="AE51" s="1"/>
      <c r="AF51" s="1"/>
      <c r="AG51" s="1"/>
      <c r="AH51" s="1"/>
      <c r="AI51" s="142"/>
      <c r="AJ51" s="1"/>
      <c r="AK51" s="1"/>
      <c r="AL51" s="1"/>
      <c r="AM51" s="1"/>
      <c r="AN51" s="142"/>
      <c r="AO51" s="1"/>
      <c r="AP51" s="1"/>
      <c r="AQ51" s="1"/>
      <c r="AR51" s="1"/>
      <c r="AS51" s="142"/>
      <c r="AX51" s="144"/>
      <c r="AY51" s="1"/>
      <c r="AZ51" s="142"/>
      <c r="BA51" s="1"/>
      <c r="BB51" s="142"/>
      <c r="BC51" s="1"/>
      <c r="BD51" s="1"/>
      <c r="BE51" s="1"/>
      <c r="BF51" s="1"/>
      <c r="BG51" s="142"/>
      <c r="BH51" s="1"/>
      <c r="BI51" s="1"/>
      <c r="BJ51" s="1"/>
      <c r="BK51" s="1"/>
      <c r="BL51" s="142"/>
      <c r="BS51" s="1"/>
      <c r="BT51" s="1"/>
      <c r="BU51" s="1"/>
      <c r="BV51" s="1"/>
      <c r="BW51" s="1"/>
      <c r="BX51" s="1"/>
      <c r="BY51" s="1"/>
      <c r="BZ51" s="1"/>
      <c r="CA51" s="1"/>
      <c r="CK51" s="151"/>
      <c r="CL51" s="77"/>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row>
    <row r="52" spans="1:237" s="17" customFormat="1" x14ac:dyDescent="0.15">
      <c r="A52" s="1"/>
      <c r="B52" s="1"/>
      <c r="C52" s="1"/>
      <c r="D52" s="1"/>
      <c r="E52" s="1"/>
      <c r="F52" s="1"/>
      <c r="G52" s="1"/>
      <c r="H52" s="1"/>
      <c r="I52" s="1"/>
      <c r="J52" s="1"/>
      <c r="K52" s="1"/>
      <c r="L52" s="1"/>
      <c r="M52" s="1"/>
      <c r="N52" s="1"/>
      <c r="O52" s="142"/>
      <c r="P52" s="1"/>
      <c r="Q52" s="1"/>
      <c r="R52" s="1"/>
      <c r="S52" s="1"/>
      <c r="T52" s="142"/>
      <c r="Y52" s="144"/>
      <c r="AA52" s="1"/>
      <c r="AB52" s="1"/>
      <c r="AC52" s="1"/>
      <c r="AD52" s="142"/>
      <c r="AE52" s="1"/>
      <c r="AF52" s="1"/>
      <c r="AG52" s="1"/>
      <c r="AH52" s="1"/>
      <c r="AI52" s="142"/>
      <c r="AJ52" s="1"/>
      <c r="AK52" s="1"/>
      <c r="AL52" s="1"/>
      <c r="AM52" s="1"/>
      <c r="AN52" s="142"/>
      <c r="AO52" s="1"/>
      <c r="AP52" s="1"/>
      <c r="AQ52" s="1"/>
      <c r="AR52" s="1"/>
      <c r="AS52" s="142"/>
      <c r="AX52" s="144"/>
      <c r="AY52" s="1"/>
      <c r="AZ52" s="142"/>
      <c r="BA52" s="1"/>
      <c r="BB52" s="142"/>
      <c r="BC52" s="1"/>
      <c r="BD52" s="1"/>
      <c r="BE52" s="1"/>
      <c r="BF52" s="1"/>
      <c r="BG52" s="142"/>
      <c r="BH52" s="1"/>
      <c r="BI52" s="1"/>
      <c r="BJ52" s="1"/>
      <c r="BK52" s="1"/>
      <c r="BL52" s="142"/>
      <c r="BS52" s="1"/>
      <c r="BT52" s="1"/>
      <c r="BU52" s="1"/>
      <c r="BV52" s="1"/>
      <c r="BW52" s="1"/>
      <c r="BX52" s="1"/>
      <c r="BY52" s="1"/>
      <c r="BZ52" s="1"/>
      <c r="CA52" s="1"/>
      <c r="CK52" s="151"/>
      <c r="CL52" s="77"/>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row>
    <row r="53" spans="1:237" s="17" customFormat="1" x14ac:dyDescent="0.15">
      <c r="A53" s="1"/>
      <c r="B53" s="1"/>
      <c r="C53" s="1"/>
      <c r="D53" s="1"/>
      <c r="E53" s="1"/>
      <c r="F53" s="1"/>
      <c r="G53" s="1"/>
      <c r="H53" s="1"/>
      <c r="I53" s="1"/>
      <c r="J53" s="1"/>
      <c r="K53" s="1"/>
      <c r="L53" s="1"/>
      <c r="M53" s="1"/>
      <c r="N53" s="1"/>
      <c r="O53" s="142"/>
      <c r="P53" s="1"/>
      <c r="Q53" s="1"/>
      <c r="R53" s="1"/>
      <c r="S53" s="1"/>
      <c r="T53" s="142"/>
      <c r="Y53" s="144"/>
      <c r="AA53" s="1"/>
      <c r="AB53" s="1"/>
      <c r="AC53" s="1"/>
      <c r="AD53" s="142"/>
      <c r="AE53" s="1"/>
      <c r="AF53" s="1"/>
      <c r="AG53" s="1"/>
      <c r="AH53" s="1"/>
      <c r="AI53" s="142"/>
      <c r="AJ53" s="1"/>
      <c r="AK53" s="1"/>
      <c r="AL53" s="1"/>
      <c r="AM53" s="1"/>
      <c r="AN53" s="142"/>
      <c r="AO53" s="1"/>
      <c r="AP53" s="1"/>
      <c r="AQ53" s="1"/>
      <c r="AR53" s="1"/>
      <c r="AS53" s="142"/>
      <c r="AX53" s="144"/>
      <c r="AY53" s="1"/>
      <c r="AZ53" s="142"/>
      <c r="BA53" s="1"/>
      <c r="BB53" s="142"/>
      <c r="BC53" s="1"/>
      <c r="BD53" s="1"/>
      <c r="BE53" s="1"/>
      <c r="BF53" s="1"/>
      <c r="BG53" s="142"/>
      <c r="BH53" s="1"/>
      <c r="BI53" s="1"/>
      <c r="BJ53" s="1"/>
      <c r="BK53" s="1"/>
      <c r="BL53" s="142"/>
      <c r="BS53" s="1"/>
      <c r="BT53" s="1"/>
      <c r="BU53" s="1"/>
      <c r="BV53" s="1"/>
      <c r="BW53" s="1"/>
      <c r="BX53" s="1"/>
      <c r="BY53" s="1"/>
      <c r="BZ53" s="1"/>
      <c r="CA53" s="1"/>
      <c r="CK53" s="151"/>
      <c r="CL53" s="77"/>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row>
    <row r="54" spans="1:237" s="17" customFormat="1" x14ac:dyDescent="0.15">
      <c r="A54" s="1"/>
      <c r="B54" s="1"/>
      <c r="C54" s="1"/>
      <c r="D54" s="1"/>
      <c r="E54" s="1"/>
      <c r="F54" s="1"/>
      <c r="G54" s="1"/>
      <c r="H54" s="1"/>
      <c r="I54" s="1"/>
      <c r="J54" s="1"/>
      <c r="K54" s="1"/>
      <c r="L54" s="1"/>
      <c r="M54" s="1"/>
      <c r="N54" s="1"/>
      <c r="O54" s="142"/>
      <c r="P54" s="1"/>
      <c r="Q54" s="1"/>
      <c r="R54" s="1"/>
      <c r="S54" s="1"/>
      <c r="T54" s="142"/>
      <c r="Y54" s="144"/>
      <c r="AA54" s="1"/>
      <c r="AB54" s="1"/>
      <c r="AC54" s="1"/>
      <c r="AD54" s="142"/>
      <c r="AE54" s="1"/>
      <c r="AF54" s="1"/>
      <c r="AG54" s="1"/>
      <c r="AH54" s="1"/>
      <c r="AI54" s="142"/>
      <c r="AJ54" s="1"/>
      <c r="AK54" s="1"/>
      <c r="AL54" s="1"/>
      <c r="AM54" s="1"/>
      <c r="AN54" s="142"/>
      <c r="AO54" s="1"/>
      <c r="AP54" s="1"/>
      <c r="AQ54" s="1"/>
      <c r="AR54" s="1"/>
      <c r="AS54" s="142"/>
      <c r="AX54" s="144"/>
      <c r="AY54" s="1"/>
      <c r="AZ54" s="142"/>
      <c r="BA54" s="1"/>
      <c r="BB54" s="142"/>
      <c r="BC54" s="1"/>
      <c r="BD54" s="1"/>
      <c r="BE54" s="1"/>
      <c r="BF54" s="1"/>
      <c r="BG54" s="142"/>
      <c r="BH54" s="1"/>
      <c r="BI54" s="1"/>
      <c r="BJ54" s="1"/>
      <c r="BK54" s="1"/>
      <c r="BL54" s="142"/>
      <c r="BS54" s="1"/>
      <c r="BT54" s="1"/>
      <c r="BU54" s="1"/>
      <c r="BV54" s="1"/>
      <c r="BW54" s="1"/>
      <c r="BX54" s="1"/>
      <c r="BY54" s="1"/>
      <c r="BZ54" s="1"/>
      <c r="CA54" s="1"/>
      <c r="CK54" s="151"/>
      <c r="CL54" s="77"/>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row>
    <row r="55" spans="1:237" s="17" customFormat="1" x14ac:dyDescent="0.15">
      <c r="A55" s="1"/>
      <c r="B55" s="1"/>
      <c r="C55" s="1"/>
      <c r="D55" s="1"/>
      <c r="E55" s="1"/>
      <c r="F55" s="1"/>
      <c r="G55" s="1"/>
      <c r="H55" s="1"/>
      <c r="I55" s="1"/>
      <c r="J55" s="1"/>
      <c r="K55" s="1"/>
      <c r="L55" s="1"/>
      <c r="M55" s="1"/>
      <c r="N55" s="1"/>
      <c r="O55" s="142"/>
      <c r="P55" s="1"/>
      <c r="Q55" s="1"/>
      <c r="R55" s="1"/>
      <c r="S55" s="1"/>
      <c r="T55" s="142"/>
      <c r="Y55" s="144"/>
      <c r="AA55" s="1"/>
      <c r="AB55" s="1"/>
      <c r="AC55" s="1"/>
      <c r="AD55" s="142"/>
      <c r="AE55" s="1"/>
      <c r="AF55" s="1"/>
      <c r="AG55" s="1"/>
      <c r="AH55" s="1"/>
      <c r="AI55" s="142"/>
      <c r="AJ55" s="1"/>
      <c r="AK55" s="1"/>
      <c r="AL55" s="1"/>
      <c r="AM55" s="1"/>
      <c r="AN55" s="142"/>
      <c r="AO55" s="1"/>
      <c r="AP55" s="1"/>
      <c r="AQ55" s="1"/>
      <c r="AR55" s="1"/>
      <c r="AS55" s="142"/>
      <c r="AX55" s="144"/>
      <c r="AY55" s="1"/>
      <c r="AZ55" s="142"/>
      <c r="BA55" s="1"/>
      <c r="BB55" s="142"/>
      <c r="BC55" s="1"/>
      <c r="BD55" s="1"/>
      <c r="BE55" s="1"/>
      <c r="BF55" s="1"/>
      <c r="BG55" s="142"/>
      <c r="BH55" s="1"/>
      <c r="BI55" s="1"/>
      <c r="BJ55" s="1"/>
      <c r="BK55" s="1"/>
      <c r="BL55" s="142"/>
      <c r="BS55" s="1"/>
      <c r="BT55" s="1"/>
      <c r="BU55" s="1"/>
      <c r="BV55" s="1"/>
      <c r="BW55" s="1"/>
      <c r="BX55" s="1"/>
      <c r="BY55" s="1"/>
      <c r="BZ55" s="1"/>
      <c r="CA55" s="1"/>
      <c r="CK55" s="151"/>
      <c r="CL55" s="77"/>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row>
    <row r="56" spans="1:237" s="17" customFormat="1" x14ac:dyDescent="0.15">
      <c r="A56" s="1"/>
      <c r="B56" s="1"/>
      <c r="C56" s="1"/>
      <c r="D56" s="1"/>
      <c r="E56" s="1"/>
      <c r="F56" s="1"/>
      <c r="G56" s="1"/>
      <c r="H56" s="1"/>
      <c r="I56" s="1"/>
      <c r="J56" s="1"/>
      <c r="K56" s="1"/>
      <c r="L56" s="1"/>
      <c r="M56" s="1"/>
      <c r="N56" s="1"/>
      <c r="O56" s="142"/>
      <c r="P56" s="1"/>
      <c r="Q56" s="1"/>
      <c r="R56" s="1"/>
      <c r="S56" s="1"/>
      <c r="T56" s="142"/>
      <c r="Y56" s="144"/>
      <c r="AA56" s="1"/>
      <c r="AB56" s="1"/>
      <c r="AC56" s="1"/>
      <c r="AD56" s="142"/>
      <c r="AE56" s="1"/>
      <c r="AF56" s="1"/>
      <c r="AG56" s="1"/>
      <c r="AH56" s="1"/>
      <c r="AI56" s="142"/>
      <c r="AJ56" s="1"/>
      <c r="AK56" s="1"/>
      <c r="AL56" s="1"/>
      <c r="AM56" s="1"/>
      <c r="AN56" s="142"/>
      <c r="AO56" s="1"/>
      <c r="AP56" s="1"/>
      <c r="AQ56" s="1"/>
      <c r="AR56" s="1"/>
      <c r="AS56" s="142"/>
      <c r="AX56" s="144"/>
      <c r="AY56" s="1"/>
      <c r="AZ56" s="142"/>
      <c r="BA56" s="1"/>
      <c r="BB56" s="142"/>
      <c r="BC56" s="1"/>
      <c r="BD56" s="1"/>
      <c r="BE56" s="1"/>
      <c r="BF56" s="1"/>
      <c r="BG56" s="142"/>
      <c r="BH56" s="1"/>
      <c r="BI56" s="1"/>
      <c r="BJ56" s="1"/>
      <c r="BK56" s="1"/>
      <c r="BL56" s="142"/>
      <c r="BS56" s="1"/>
      <c r="BT56" s="1"/>
      <c r="BU56" s="1"/>
      <c r="BV56" s="1"/>
      <c r="BW56" s="1"/>
      <c r="BX56" s="1"/>
      <c r="BY56" s="1"/>
      <c r="BZ56" s="1"/>
      <c r="CA56" s="1"/>
      <c r="CK56" s="151"/>
      <c r="CL56" s="77"/>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row>
    <row r="57" spans="1:237" s="17" customFormat="1" x14ac:dyDescent="0.15">
      <c r="A57" s="1"/>
      <c r="B57" s="1"/>
      <c r="C57" s="1"/>
      <c r="D57" s="1"/>
      <c r="E57" s="1"/>
      <c r="F57" s="1"/>
      <c r="G57" s="1"/>
      <c r="H57" s="1"/>
      <c r="I57" s="1"/>
      <c r="J57" s="1"/>
      <c r="K57" s="1"/>
      <c r="L57" s="1"/>
      <c r="M57" s="1"/>
      <c r="N57" s="1"/>
      <c r="O57" s="142"/>
      <c r="P57" s="1"/>
      <c r="Q57" s="1"/>
      <c r="R57" s="1"/>
      <c r="S57" s="1"/>
      <c r="T57" s="142"/>
      <c r="Y57" s="144"/>
      <c r="AA57" s="1"/>
      <c r="AB57" s="1"/>
      <c r="AC57" s="1"/>
      <c r="AD57" s="142"/>
      <c r="AE57" s="1"/>
      <c r="AF57" s="1"/>
      <c r="AG57" s="1"/>
      <c r="AH57" s="1"/>
      <c r="AI57" s="142"/>
      <c r="AJ57" s="1"/>
      <c r="AK57" s="1"/>
      <c r="AL57" s="1"/>
      <c r="AM57" s="1"/>
      <c r="AN57" s="142"/>
      <c r="AO57" s="1"/>
      <c r="AP57" s="1"/>
      <c r="AQ57" s="1"/>
      <c r="AR57" s="1"/>
      <c r="AS57" s="142"/>
      <c r="AX57" s="144"/>
      <c r="AY57" s="1"/>
      <c r="AZ57" s="142"/>
      <c r="BA57" s="1"/>
      <c r="BB57" s="142"/>
      <c r="BC57" s="1"/>
      <c r="BD57" s="1"/>
      <c r="BE57" s="1"/>
      <c r="BF57" s="1"/>
      <c r="BG57" s="142"/>
      <c r="BH57" s="1"/>
      <c r="BI57" s="1"/>
      <c r="BJ57" s="1"/>
      <c r="BK57" s="1"/>
      <c r="BL57" s="142"/>
      <c r="BS57" s="1"/>
      <c r="BT57" s="1"/>
      <c r="BU57" s="1"/>
      <c r="BV57" s="1"/>
      <c r="BW57" s="1"/>
      <c r="BX57" s="1"/>
      <c r="BY57" s="1"/>
      <c r="BZ57" s="1"/>
      <c r="CA57" s="1"/>
      <c r="CK57" s="151"/>
      <c r="CL57" s="77"/>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row>
    <row r="58" spans="1:237" s="17" customFormat="1" x14ac:dyDescent="0.15">
      <c r="A58" s="1"/>
      <c r="B58" s="1"/>
      <c r="C58" s="1"/>
      <c r="D58" s="1"/>
      <c r="E58" s="1"/>
      <c r="F58" s="1"/>
      <c r="G58" s="1"/>
      <c r="H58" s="1"/>
      <c r="I58" s="1"/>
      <c r="J58" s="1"/>
      <c r="K58" s="1"/>
      <c r="L58" s="1"/>
      <c r="M58" s="1"/>
      <c r="N58" s="1"/>
      <c r="O58" s="142"/>
      <c r="P58" s="1"/>
      <c r="Q58" s="1"/>
      <c r="R58" s="1"/>
      <c r="S58" s="1"/>
      <c r="T58" s="142"/>
      <c r="Y58" s="144"/>
      <c r="AA58" s="1"/>
      <c r="AB58" s="1"/>
      <c r="AC58" s="1"/>
      <c r="AD58" s="142"/>
      <c r="AE58" s="1"/>
      <c r="AF58" s="1"/>
      <c r="AG58" s="1"/>
      <c r="AH58" s="1"/>
      <c r="AI58" s="142"/>
      <c r="AJ58" s="1"/>
      <c r="AK58" s="1"/>
      <c r="AL58" s="1"/>
      <c r="AM58" s="1"/>
      <c r="AN58" s="142"/>
      <c r="AO58" s="1"/>
      <c r="AP58" s="1"/>
      <c r="AQ58" s="1"/>
      <c r="AR58" s="1"/>
      <c r="AS58" s="142"/>
      <c r="AX58" s="144"/>
      <c r="AY58" s="1"/>
      <c r="AZ58" s="142"/>
      <c r="BA58" s="1"/>
      <c r="BB58" s="142"/>
      <c r="BC58" s="1"/>
      <c r="BD58" s="1"/>
      <c r="BE58" s="1"/>
      <c r="BF58" s="1"/>
      <c r="BG58" s="142"/>
      <c r="BH58" s="1"/>
      <c r="BI58" s="1"/>
      <c r="BJ58" s="1"/>
      <c r="BK58" s="1"/>
      <c r="BL58" s="142"/>
      <c r="BS58" s="1"/>
      <c r="BT58" s="1"/>
      <c r="BU58" s="1"/>
      <c r="BV58" s="1"/>
      <c r="BW58" s="1"/>
      <c r="BX58" s="1"/>
      <c r="BY58" s="1"/>
      <c r="BZ58" s="1"/>
      <c r="CA58" s="1"/>
      <c r="CK58" s="151"/>
      <c r="CL58" s="77"/>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row>
    <row r="59" spans="1:237" s="17" customFormat="1" x14ac:dyDescent="0.15">
      <c r="A59" s="1"/>
      <c r="B59" s="1"/>
      <c r="C59" s="1"/>
      <c r="D59" s="1"/>
      <c r="E59" s="1"/>
      <c r="F59" s="1"/>
      <c r="G59" s="1"/>
      <c r="H59" s="1"/>
      <c r="I59" s="1"/>
      <c r="J59" s="1"/>
      <c r="K59" s="1"/>
      <c r="L59" s="1"/>
      <c r="M59" s="1"/>
      <c r="N59" s="1"/>
      <c r="O59" s="142"/>
      <c r="P59" s="1"/>
      <c r="Q59" s="1"/>
      <c r="R59" s="1"/>
      <c r="S59" s="1"/>
      <c r="T59" s="142"/>
      <c r="Y59" s="144"/>
      <c r="AA59" s="1"/>
      <c r="AB59" s="1"/>
      <c r="AC59" s="1"/>
      <c r="AD59" s="142"/>
      <c r="AE59" s="1"/>
      <c r="AF59" s="1"/>
      <c r="AG59" s="1"/>
      <c r="AH59" s="1"/>
      <c r="AI59" s="142"/>
      <c r="AJ59" s="1"/>
      <c r="AK59" s="1"/>
      <c r="AL59" s="1"/>
      <c r="AM59" s="1"/>
      <c r="AN59" s="142"/>
      <c r="AO59" s="1"/>
      <c r="AP59" s="1"/>
      <c r="AQ59" s="1"/>
      <c r="AR59" s="1"/>
      <c r="AS59" s="142"/>
      <c r="AX59" s="144"/>
      <c r="AY59" s="1"/>
      <c r="AZ59" s="142"/>
      <c r="BA59" s="1"/>
      <c r="BB59" s="142"/>
      <c r="BC59" s="1"/>
      <c r="BD59" s="1"/>
      <c r="BE59" s="1"/>
      <c r="BF59" s="1"/>
      <c r="BG59" s="142"/>
      <c r="BH59" s="1"/>
      <c r="BI59" s="1"/>
      <c r="BJ59" s="1"/>
      <c r="BK59" s="1"/>
      <c r="BL59" s="142"/>
      <c r="BS59" s="1"/>
      <c r="BT59" s="1"/>
      <c r="BU59" s="1"/>
      <c r="BV59" s="1"/>
      <c r="BW59" s="1"/>
      <c r="BX59" s="1"/>
      <c r="BY59" s="1"/>
      <c r="BZ59" s="1"/>
      <c r="CA59" s="1"/>
      <c r="CK59" s="151"/>
      <c r="CL59" s="77"/>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row>
    <row r="60" spans="1:237" s="17" customFormat="1" x14ac:dyDescent="0.15">
      <c r="A60" s="1"/>
      <c r="B60" s="1"/>
      <c r="C60" s="1"/>
      <c r="D60" s="1"/>
      <c r="E60" s="1"/>
      <c r="F60" s="1"/>
      <c r="G60" s="1"/>
      <c r="H60" s="1"/>
      <c r="I60" s="1"/>
      <c r="J60" s="1"/>
      <c r="K60" s="1"/>
      <c r="L60" s="1"/>
      <c r="M60" s="1"/>
      <c r="N60" s="1"/>
      <c r="O60" s="142"/>
      <c r="P60" s="1"/>
      <c r="Q60" s="1"/>
      <c r="R60" s="1"/>
      <c r="S60" s="1"/>
      <c r="T60" s="142"/>
      <c r="Y60" s="144"/>
      <c r="AA60" s="1"/>
      <c r="AB60" s="1"/>
      <c r="AC60" s="1"/>
      <c r="AD60" s="142"/>
      <c r="AE60" s="1"/>
      <c r="AF60" s="1"/>
      <c r="AG60" s="1"/>
      <c r="AH60" s="1"/>
      <c r="AI60" s="142"/>
      <c r="AJ60" s="1"/>
      <c r="AK60" s="1"/>
      <c r="AL60" s="1"/>
      <c r="AM60" s="1"/>
      <c r="AN60" s="142"/>
      <c r="AO60" s="1"/>
      <c r="AP60" s="1"/>
      <c r="AQ60" s="1"/>
      <c r="AR60" s="1"/>
      <c r="AS60" s="142"/>
      <c r="AX60" s="144"/>
      <c r="AY60" s="1"/>
      <c r="AZ60" s="142"/>
      <c r="BA60" s="1"/>
      <c r="BB60" s="142"/>
      <c r="BC60" s="1"/>
      <c r="BD60" s="1"/>
      <c r="BE60" s="1"/>
      <c r="BF60" s="1"/>
      <c r="BG60" s="142"/>
      <c r="BH60" s="1"/>
      <c r="BI60" s="1"/>
      <c r="BJ60" s="1"/>
      <c r="BK60" s="1"/>
      <c r="BL60" s="142"/>
      <c r="BS60" s="1"/>
      <c r="BT60" s="1"/>
      <c r="BU60" s="1"/>
      <c r="BV60" s="1"/>
      <c r="BW60" s="1"/>
      <c r="BX60" s="1"/>
      <c r="BY60" s="1"/>
      <c r="BZ60" s="1"/>
      <c r="CA60" s="1"/>
      <c r="CK60" s="151"/>
      <c r="CL60" s="77"/>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s="17" customFormat="1" x14ac:dyDescent="0.15">
      <c r="A61" s="1"/>
      <c r="B61" s="1"/>
      <c r="C61" s="1"/>
      <c r="D61" s="1"/>
      <c r="E61" s="1"/>
      <c r="F61" s="1"/>
      <c r="G61" s="1"/>
      <c r="H61" s="1"/>
      <c r="I61" s="1"/>
      <c r="J61" s="1"/>
      <c r="K61" s="1"/>
      <c r="L61" s="1"/>
      <c r="M61" s="1"/>
      <c r="N61" s="1"/>
      <c r="O61" s="142"/>
      <c r="P61" s="1"/>
      <c r="Q61" s="1"/>
      <c r="R61" s="1"/>
      <c r="S61" s="1"/>
      <c r="T61" s="142"/>
      <c r="Y61" s="144"/>
      <c r="AA61" s="1"/>
      <c r="AB61" s="1"/>
      <c r="AC61" s="1"/>
      <c r="AD61" s="142"/>
      <c r="AE61" s="1"/>
      <c r="AF61" s="1"/>
      <c r="AG61" s="1"/>
      <c r="AH61" s="1"/>
      <c r="AI61" s="142"/>
      <c r="AJ61" s="1"/>
      <c r="AK61" s="1"/>
      <c r="AL61" s="1"/>
      <c r="AM61" s="1"/>
      <c r="AN61" s="142"/>
      <c r="AO61" s="1"/>
      <c r="AP61" s="1"/>
      <c r="AQ61" s="1"/>
      <c r="AR61" s="1"/>
      <c r="AS61" s="142"/>
      <c r="AX61" s="144"/>
      <c r="AY61" s="1"/>
      <c r="AZ61" s="142"/>
      <c r="BA61" s="1"/>
      <c r="BB61" s="142"/>
      <c r="BC61" s="1"/>
      <c r="BD61" s="1"/>
      <c r="BE61" s="1"/>
      <c r="BF61" s="1"/>
      <c r="BG61" s="142"/>
      <c r="BH61" s="1"/>
      <c r="BI61" s="1"/>
      <c r="BJ61" s="1"/>
      <c r="BK61" s="1"/>
      <c r="BL61" s="142"/>
      <c r="BS61" s="1"/>
      <c r="BT61" s="1"/>
      <c r="BU61" s="1"/>
      <c r="BV61" s="1"/>
      <c r="BW61" s="1"/>
      <c r="BX61" s="1"/>
      <c r="BY61" s="1"/>
      <c r="BZ61" s="1"/>
      <c r="CA61" s="1"/>
      <c r="CK61" s="151"/>
      <c r="CL61" s="77"/>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row>
    <row r="62" spans="1:237" s="17" customFormat="1" x14ac:dyDescent="0.15">
      <c r="A62" s="1"/>
      <c r="B62" s="1"/>
      <c r="C62" s="1"/>
      <c r="D62" s="1"/>
      <c r="E62" s="1"/>
      <c r="F62" s="1"/>
      <c r="G62" s="1"/>
      <c r="H62" s="1"/>
      <c r="I62" s="1"/>
      <c r="J62" s="1"/>
      <c r="K62" s="1"/>
      <c r="L62" s="1"/>
      <c r="M62" s="1"/>
      <c r="N62" s="1"/>
      <c r="O62" s="142"/>
      <c r="P62" s="1"/>
      <c r="Q62" s="1"/>
      <c r="R62" s="1"/>
      <c r="S62" s="1"/>
      <c r="T62" s="142"/>
      <c r="Y62" s="144"/>
      <c r="AA62" s="1"/>
      <c r="AB62" s="1"/>
      <c r="AC62" s="1"/>
      <c r="AD62" s="142"/>
      <c r="AE62" s="1"/>
      <c r="AF62" s="1"/>
      <c r="AG62" s="1"/>
      <c r="AH62" s="1"/>
      <c r="AI62" s="142"/>
      <c r="AJ62" s="1"/>
      <c r="AK62" s="1"/>
      <c r="AL62" s="1"/>
      <c r="AM62" s="1"/>
      <c r="AN62" s="142"/>
      <c r="AO62" s="1"/>
      <c r="AP62" s="1"/>
      <c r="AQ62" s="1"/>
      <c r="AR62" s="1"/>
      <c r="AS62" s="142"/>
      <c r="AX62" s="144"/>
      <c r="AY62" s="1"/>
      <c r="AZ62" s="142"/>
      <c r="BA62" s="1"/>
      <c r="BB62" s="142"/>
      <c r="BC62" s="1"/>
      <c r="BD62" s="1"/>
      <c r="BE62" s="1"/>
      <c r="BF62" s="1"/>
      <c r="BG62" s="142"/>
      <c r="BH62" s="1"/>
      <c r="BI62" s="1"/>
      <c r="BJ62" s="1"/>
      <c r="BK62" s="1"/>
      <c r="BL62" s="142"/>
      <c r="BS62" s="1"/>
      <c r="BT62" s="1"/>
      <c r="BU62" s="1"/>
      <c r="BV62" s="1"/>
      <c r="BW62" s="1"/>
      <c r="BX62" s="1"/>
      <c r="BY62" s="1"/>
      <c r="BZ62" s="1"/>
      <c r="CA62" s="1"/>
      <c r="CK62" s="151"/>
      <c r="CL62" s="77"/>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row>
    <row r="63" spans="1:237" s="17" customFormat="1" x14ac:dyDescent="0.15">
      <c r="A63" s="1"/>
      <c r="B63" s="1"/>
      <c r="C63" s="1"/>
      <c r="D63" s="1"/>
      <c r="E63" s="1"/>
      <c r="F63" s="1"/>
      <c r="G63" s="1"/>
      <c r="H63" s="1"/>
      <c r="I63" s="1"/>
      <c r="J63" s="1"/>
      <c r="K63" s="1"/>
      <c r="L63" s="1"/>
      <c r="M63" s="1"/>
      <c r="N63" s="1"/>
      <c r="O63" s="142"/>
      <c r="P63" s="1"/>
      <c r="Q63" s="1"/>
      <c r="R63" s="1"/>
      <c r="S63" s="1"/>
      <c r="T63" s="142"/>
      <c r="Y63" s="144"/>
      <c r="AA63" s="1"/>
      <c r="AB63" s="1"/>
      <c r="AC63" s="1"/>
      <c r="AD63" s="142"/>
      <c r="AE63" s="1"/>
      <c r="AF63" s="1"/>
      <c r="AG63" s="1"/>
      <c r="AH63" s="1"/>
      <c r="AI63" s="142"/>
      <c r="AJ63" s="1"/>
      <c r="AK63" s="1"/>
      <c r="AL63" s="1"/>
      <c r="AM63" s="1"/>
      <c r="AN63" s="142"/>
      <c r="AO63" s="1"/>
      <c r="AP63" s="1"/>
      <c r="AQ63" s="1"/>
      <c r="AR63" s="1"/>
      <c r="AS63" s="142"/>
      <c r="AX63" s="144"/>
      <c r="AY63" s="1"/>
      <c r="AZ63" s="142"/>
      <c r="BA63" s="1"/>
      <c r="BB63" s="142"/>
      <c r="BC63" s="1"/>
      <c r="BD63" s="1"/>
      <c r="BE63" s="1"/>
      <c r="BF63" s="1"/>
      <c r="BG63" s="142"/>
      <c r="BH63" s="1"/>
      <c r="BI63" s="1"/>
      <c r="BJ63" s="1"/>
      <c r="BK63" s="1"/>
      <c r="BL63" s="142"/>
      <c r="BS63" s="1"/>
      <c r="BT63" s="1"/>
      <c r="BU63" s="1"/>
      <c r="BV63" s="1"/>
      <c r="BW63" s="1"/>
      <c r="BX63" s="1"/>
      <c r="BY63" s="1"/>
      <c r="BZ63" s="1"/>
      <c r="CA63" s="1"/>
      <c r="CK63" s="151"/>
      <c r="CL63" s="77"/>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row>
    <row r="64" spans="1:237" s="17" customFormat="1" x14ac:dyDescent="0.15">
      <c r="A64" s="1"/>
      <c r="B64" s="1"/>
      <c r="C64" s="1"/>
      <c r="D64" s="1"/>
      <c r="E64" s="1"/>
      <c r="F64" s="1"/>
      <c r="G64" s="1"/>
      <c r="H64" s="1"/>
      <c r="I64" s="1"/>
      <c r="J64" s="1"/>
      <c r="K64" s="1"/>
      <c r="L64" s="1"/>
      <c r="M64" s="1"/>
      <c r="N64" s="1"/>
      <c r="O64" s="142"/>
      <c r="P64" s="1"/>
      <c r="Q64" s="1"/>
      <c r="R64" s="1"/>
      <c r="S64" s="1"/>
      <c r="T64" s="142"/>
      <c r="Y64" s="144"/>
      <c r="AA64" s="1"/>
      <c r="AB64" s="1"/>
      <c r="AC64" s="1"/>
      <c r="AD64" s="142"/>
      <c r="AE64" s="1"/>
      <c r="AF64" s="1"/>
      <c r="AG64" s="1"/>
      <c r="AH64" s="1"/>
      <c r="AI64" s="142"/>
      <c r="AJ64" s="1"/>
      <c r="AK64" s="1"/>
      <c r="AL64" s="1"/>
      <c r="AM64" s="1"/>
      <c r="AN64" s="142"/>
      <c r="AO64" s="1"/>
      <c r="AP64" s="1"/>
      <c r="AQ64" s="1"/>
      <c r="AR64" s="1"/>
      <c r="AS64" s="142"/>
      <c r="AX64" s="144"/>
      <c r="AY64" s="1"/>
      <c r="AZ64" s="142"/>
      <c r="BA64" s="1"/>
      <c r="BB64" s="142"/>
      <c r="BC64" s="1"/>
      <c r="BD64" s="1"/>
      <c r="BE64" s="1"/>
      <c r="BF64" s="1"/>
      <c r="BG64" s="142"/>
      <c r="BH64" s="1"/>
      <c r="BI64" s="1"/>
      <c r="BJ64" s="1"/>
      <c r="BK64" s="1"/>
      <c r="BL64" s="142"/>
      <c r="BS64" s="1"/>
      <c r="BT64" s="1"/>
      <c r="BU64" s="1"/>
      <c r="BV64" s="1"/>
      <c r="BW64" s="1"/>
      <c r="BX64" s="1"/>
      <c r="BY64" s="1"/>
      <c r="BZ64" s="1"/>
      <c r="CA64" s="1"/>
      <c r="CK64" s="151"/>
      <c r="CL64" s="77"/>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row>
    <row r="65" spans="1:237" s="17" customFormat="1" x14ac:dyDescent="0.15">
      <c r="A65" s="1"/>
      <c r="B65" s="1"/>
      <c r="C65" s="1"/>
      <c r="D65" s="1"/>
      <c r="E65" s="1"/>
      <c r="F65" s="1"/>
      <c r="G65" s="1"/>
      <c r="H65" s="1"/>
      <c r="I65" s="1"/>
      <c r="J65" s="1"/>
      <c r="K65" s="1"/>
      <c r="L65" s="1"/>
      <c r="M65" s="1"/>
      <c r="N65" s="1"/>
      <c r="O65" s="142"/>
      <c r="P65" s="1"/>
      <c r="Q65" s="1"/>
      <c r="R65" s="1"/>
      <c r="S65" s="1"/>
      <c r="T65" s="142"/>
      <c r="Y65" s="144"/>
      <c r="AA65" s="1"/>
      <c r="AB65" s="1"/>
      <c r="AC65" s="1"/>
      <c r="AD65" s="142"/>
      <c r="AE65" s="1"/>
      <c r="AF65" s="1"/>
      <c r="AG65" s="1"/>
      <c r="AH65" s="1"/>
      <c r="AI65" s="142"/>
      <c r="AJ65" s="1"/>
      <c r="AK65" s="1"/>
      <c r="AL65" s="1"/>
      <c r="AM65" s="1"/>
      <c r="AN65" s="142"/>
      <c r="AO65" s="1"/>
      <c r="AP65" s="1"/>
      <c r="AQ65" s="1"/>
      <c r="AR65" s="1"/>
      <c r="AS65" s="142"/>
      <c r="AX65" s="144"/>
      <c r="AY65" s="1"/>
      <c r="AZ65" s="142"/>
      <c r="BA65" s="1"/>
      <c r="BB65" s="142"/>
      <c r="BC65" s="1"/>
      <c r="BD65" s="1"/>
      <c r="BE65" s="1"/>
      <c r="BF65" s="1"/>
      <c r="BG65" s="142"/>
      <c r="BH65" s="1"/>
      <c r="BI65" s="1"/>
      <c r="BJ65" s="1"/>
      <c r="BK65" s="1"/>
      <c r="BL65" s="142"/>
      <c r="BS65" s="1"/>
      <c r="BT65" s="1"/>
      <c r="BU65" s="1"/>
      <c r="BV65" s="1"/>
      <c r="BW65" s="1"/>
      <c r="BX65" s="1"/>
      <c r="BY65" s="1"/>
      <c r="BZ65" s="1"/>
      <c r="CA65" s="1"/>
      <c r="CK65" s="151"/>
      <c r="CL65" s="77"/>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s="17" customFormat="1" x14ac:dyDescent="0.15">
      <c r="A66" s="1"/>
      <c r="B66" s="1"/>
      <c r="C66" s="1"/>
      <c r="D66" s="1"/>
      <c r="E66" s="1"/>
      <c r="F66" s="1"/>
      <c r="G66" s="1"/>
      <c r="H66" s="1"/>
      <c r="I66" s="1"/>
      <c r="J66" s="1"/>
      <c r="K66" s="1"/>
      <c r="L66" s="1"/>
      <c r="M66" s="1"/>
      <c r="N66" s="1"/>
      <c r="O66" s="142"/>
      <c r="P66" s="1"/>
      <c r="Q66" s="1"/>
      <c r="R66" s="1"/>
      <c r="S66" s="1"/>
      <c r="T66" s="142"/>
      <c r="Y66" s="144"/>
      <c r="AA66" s="1"/>
      <c r="AB66" s="1"/>
      <c r="AC66" s="1"/>
      <c r="AD66" s="142"/>
      <c r="AE66" s="1"/>
      <c r="AF66" s="1"/>
      <c r="AG66" s="1"/>
      <c r="AH66" s="1"/>
      <c r="AI66" s="142"/>
      <c r="AJ66" s="1"/>
      <c r="AK66" s="1"/>
      <c r="AL66" s="1"/>
      <c r="AM66" s="1"/>
      <c r="AN66" s="142"/>
      <c r="AO66" s="1"/>
      <c r="AP66" s="1"/>
      <c r="AQ66" s="1"/>
      <c r="AR66" s="1"/>
      <c r="AS66" s="142"/>
      <c r="AX66" s="144"/>
      <c r="AY66" s="1"/>
      <c r="AZ66" s="142"/>
      <c r="BA66" s="1"/>
      <c r="BB66" s="142"/>
      <c r="BC66" s="1"/>
      <c r="BD66" s="1"/>
      <c r="BE66" s="1"/>
      <c r="BF66" s="1"/>
      <c r="BG66" s="142"/>
      <c r="BH66" s="1"/>
      <c r="BI66" s="1"/>
      <c r="BJ66" s="1"/>
      <c r="BK66" s="1"/>
      <c r="BL66" s="142"/>
      <c r="BS66" s="1"/>
      <c r="BT66" s="1"/>
      <c r="BU66" s="1"/>
      <c r="BV66" s="1"/>
      <c r="BW66" s="1"/>
      <c r="BX66" s="1"/>
      <c r="BY66" s="1"/>
      <c r="BZ66" s="1"/>
      <c r="CA66" s="1"/>
      <c r="CK66" s="151"/>
      <c r="CL66" s="77"/>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s="17" customFormat="1" x14ac:dyDescent="0.15">
      <c r="A67" s="1"/>
      <c r="B67" s="1"/>
      <c r="C67" s="1"/>
      <c r="D67" s="1"/>
      <c r="E67" s="1"/>
      <c r="F67" s="1"/>
      <c r="G67" s="1"/>
      <c r="H67" s="1"/>
      <c r="I67" s="1"/>
      <c r="J67" s="1"/>
      <c r="K67" s="1"/>
      <c r="L67" s="1"/>
      <c r="M67" s="1"/>
      <c r="N67" s="1"/>
      <c r="O67" s="142"/>
      <c r="P67" s="1"/>
      <c r="Q67" s="1"/>
      <c r="R67" s="1"/>
      <c r="S67" s="1"/>
      <c r="T67" s="142"/>
      <c r="Y67" s="144"/>
      <c r="AA67" s="1"/>
      <c r="AB67" s="1"/>
      <c r="AC67" s="1"/>
      <c r="AD67" s="142"/>
      <c r="AE67" s="1"/>
      <c r="AF67" s="1"/>
      <c r="AG67" s="1"/>
      <c r="AH67" s="1"/>
      <c r="AI67" s="142"/>
      <c r="AJ67" s="1"/>
      <c r="AK67" s="1"/>
      <c r="AL67" s="1"/>
      <c r="AM67" s="1"/>
      <c r="AN67" s="142"/>
      <c r="AO67" s="1"/>
      <c r="AP67" s="1"/>
      <c r="AQ67" s="1"/>
      <c r="AR67" s="1"/>
      <c r="AS67" s="142"/>
      <c r="AX67" s="144"/>
      <c r="AY67" s="1"/>
      <c r="AZ67" s="142"/>
      <c r="BA67" s="1"/>
      <c r="BB67" s="142"/>
      <c r="BC67" s="1"/>
      <c r="BD67" s="1"/>
      <c r="BE67" s="1"/>
      <c r="BF67" s="1"/>
      <c r="BG67" s="142"/>
      <c r="BH67" s="1"/>
      <c r="BI67" s="1"/>
      <c r="BJ67" s="1"/>
      <c r="BK67" s="1"/>
      <c r="BL67" s="142"/>
      <c r="BS67" s="1"/>
      <c r="BT67" s="1"/>
      <c r="BU67" s="1"/>
      <c r="BV67" s="1"/>
      <c r="BW67" s="1"/>
      <c r="BX67" s="1"/>
      <c r="BY67" s="1"/>
      <c r="BZ67" s="1"/>
      <c r="CA67" s="1"/>
      <c r="CK67" s="151"/>
      <c r="CL67" s="77"/>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s="17" customFormat="1" x14ac:dyDescent="0.15">
      <c r="A68" s="1"/>
      <c r="B68" s="1"/>
      <c r="C68" s="1"/>
      <c r="D68" s="1"/>
      <c r="E68" s="1"/>
      <c r="F68" s="1"/>
      <c r="G68" s="1"/>
      <c r="H68" s="1"/>
      <c r="I68" s="1"/>
      <c r="J68" s="1"/>
      <c r="K68" s="1"/>
      <c r="L68" s="1"/>
      <c r="M68" s="1"/>
      <c r="N68" s="1"/>
      <c r="O68" s="142"/>
      <c r="P68" s="1"/>
      <c r="Q68" s="1"/>
      <c r="R68" s="1"/>
      <c r="S68" s="1"/>
      <c r="T68" s="142"/>
      <c r="Y68" s="144"/>
      <c r="AA68" s="1"/>
      <c r="AB68" s="1"/>
      <c r="AC68" s="1"/>
      <c r="AD68" s="142"/>
      <c r="AE68" s="1"/>
      <c r="AF68" s="1"/>
      <c r="AG68" s="1"/>
      <c r="AH68" s="1"/>
      <c r="AI68" s="142"/>
      <c r="AJ68" s="1"/>
      <c r="AK68" s="1"/>
      <c r="AL68" s="1"/>
      <c r="AM68" s="1"/>
      <c r="AN68" s="142"/>
      <c r="AO68" s="1"/>
      <c r="AP68" s="1"/>
      <c r="AQ68" s="1"/>
      <c r="AR68" s="1"/>
      <c r="AS68" s="142"/>
      <c r="AX68" s="144"/>
      <c r="AY68" s="1"/>
      <c r="AZ68" s="142"/>
      <c r="BA68" s="1"/>
      <c r="BB68" s="142"/>
      <c r="BC68" s="1"/>
      <c r="BD68" s="1"/>
      <c r="BE68" s="1"/>
      <c r="BF68" s="1"/>
      <c r="BG68" s="142"/>
      <c r="BH68" s="1"/>
      <c r="BI68" s="1"/>
      <c r="BJ68" s="1"/>
      <c r="BK68" s="1"/>
      <c r="BL68" s="142"/>
      <c r="BS68" s="1"/>
      <c r="BT68" s="1"/>
      <c r="BU68" s="1"/>
      <c r="BV68" s="1"/>
      <c r="BW68" s="1"/>
      <c r="BX68" s="1"/>
      <c r="BY68" s="1"/>
      <c r="BZ68" s="1"/>
      <c r="CA68" s="1"/>
      <c r="CK68" s="151"/>
      <c r="CL68" s="77"/>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s="17" customFormat="1" x14ac:dyDescent="0.15">
      <c r="A69" s="1"/>
      <c r="B69" s="1"/>
      <c r="C69" s="1"/>
      <c r="D69" s="1"/>
      <c r="E69" s="1"/>
      <c r="F69" s="1"/>
      <c r="G69" s="1"/>
      <c r="H69" s="1"/>
      <c r="I69" s="1"/>
      <c r="J69" s="1"/>
      <c r="K69" s="1"/>
      <c r="L69" s="1"/>
      <c r="M69" s="1"/>
      <c r="N69" s="1"/>
      <c r="O69" s="142"/>
      <c r="P69" s="1"/>
      <c r="Q69" s="1"/>
      <c r="R69" s="1"/>
      <c r="S69" s="1"/>
      <c r="T69" s="142"/>
      <c r="Y69" s="144"/>
      <c r="AA69" s="1"/>
      <c r="AB69" s="1"/>
      <c r="AC69" s="1"/>
      <c r="AD69" s="142"/>
      <c r="AE69" s="1"/>
      <c r="AF69" s="1"/>
      <c r="AG69" s="1"/>
      <c r="AH69" s="1"/>
      <c r="AI69" s="142"/>
      <c r="AJ69" s="1"/>
      <c r="AK69" s="1"/>
      <c r="AL69" s="1"/>
      <c r="AM69" s="1"/>
      <c r="AN69" s="142"/>
      <c r="AO69" s="1"/>
      <c r="AP69" s="1"/>
      <c r="AQ69" s="1"/>
      <c r="AR69" s="1"/>
      <c r="AS69" s="142"/>
      <c r="AX69" s="144"/>
      <c r="AY69" s="1"/>
      <c r="AZ69" s="142"/>
      <c r="BA69" s="1"/>
      <c r="BB69" s="142"/>
      <c r="BC69" s="1"/>
      <c r="BD69" s="1"/>
      <c r="BE69" s="1"/>
      <c r="BF69" s="1"/>
      <c r="BG69" s="142"/>
      <c r="BH69" s="1"/>
      <c r="BI69" s="1"/>
      <c r="BJ69" s="1"/>
      <c r="BK69" s="1"/>
      <c r="BL69" s="142"/>
      <c r="BS69" s="1"/>
      <c r="BT69" s="1"/>
      <c r="BU69" s="1"/>
      <c r="BV69" s="1"/>
      <c r="BW69" s="1"/>
      <c r="BX69" s="1"/>
      <c r="BY69" s="1"/>
      <c r="BZ69" s="1"/>
      <c r="CA69" s="1"/>
      <c r="CK69" s="151"/>
      <c r="CL69" s="77"/>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s="17" customFormat="1" x14ac:dyDescent="0.15">
      <c r="A70" s="1"/>
      <c r="B70" s="1"/>
      <c r="C70" s="1"/>
      <c r="D70" s="1"/>
      <c r="E70" s="1"/>
      <c r="F70" s="1"/>
      <c r="G70" s="1"/>
      <c r="H70" s="1"/>
      <c r="I70" s="1"/>
      <c r="J70" s="1"/>
      <c r="K70" s="1"/>
      <c r="L70" s="1"/>
      <c r="M70" s="1"/>
      <c r="N70" s="1"/>
      <c r="O70" s="142"/>
      <c r="P70" s="1"/>
      <c r="Q70" s="1"/>
      <c r="R70" s="1"/>
      <c r="S70" s="1"/>
      <c r="T70" s="142"/>
      <c r="Y70" s="144"/>
      <c r="AA70" s="1"/>
      <c r="AB70" s="1"/>
      <c r="AC70" s="1"/>
      <c r="AD70" s="142"/>
      <c r="AE70" s="1"/>
      <c r="AF70" s="1"/>
      <c r="AG70" s="1"/>
      <c r="AH70" s="1"/>
      <c r="AI70" s="142"/>
      <c r="AJ70" s="1"/>
      <c r="AK70" s="1"/>
      <c r="AL70" s="1"/>
      <c r="AM70" s="1"/>
      <c r="AN70" s="142"/>
      <c r="AO70" s="1"/>
      <c r="AP70" s="1"/>
      <c r="AQ70" s="1"/>
      <c r="AR70" s="1"/>
      <c r="AS70" s="142"/>
      <c r="AX70" s="144"/>
      <c r="AY70" s="1"/>
      <c r="AZ70" s="142"/>
      <c r="BA70" s="1"/>
      <c r="BB70" s="142"/>
      <c r="BC70" s="1"/>
      <c r="BD70" s="1"/>
      <c r="BE70" s="1"/>
      <c r="BF70" s="1"/>
      <c r="BG70" s="142"/>
      <c r="BH70" s="1"/>
      <c r="BI70" s="1"/>
      <c r="BJ70" s="1"/>
      <c r="BK70" s="1"/>
      <c r="BL70" s="142"/>
      <c r="BS70" s="1"/>
      <c r="BT70" s="1"/>
      <c r="BU70" s="1"/>
      <c r="BV70" s="1"/>
      <c r="BW70" s="1"/>
      <c r="BX70" s="1"/>
      <c r="BY70" s="1"/>
      <c r="BZ70" s="1"/>
      <c r="CA70" s="1"/>
      <c r="CK70" s="151"/>
      <c r="CL70" s="77"/>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s="17" customFormat="1" x14ac:dyDescent="0.15">
      <c r="A71" s="1"/>
      <c r="B71" s="1"/>
      <c r="C71" s="1"/>
      <c r="D71" s="1"/>
      <c r="E71" s="1"/>
      <c r="F71" s="1"/>
      <c r="G71" s="1"/>
      <c r="H71" s="1"/>
      <c r="I71" s="1"/>
      <c r="J71" s="1"/>
      <c r="K71" s="1"/>
      <c r="L71" s="1"/>
      <c r="M71" s="1"/>
      <c r="N71" s="1"/>
      <c r="O71" s="142"/>
      <c r="P71" s="1"/>
      <c r="Q71" s="1"/>
      <c r="R71" s="1"/>
      <c r="S71" s="1"/>
      <c r="T71" s="142"/>
      <c r="Y71" s="144"/>
      <c r="AA71" s="1"/>
      <c r="AB71" s="1"/>
      <c r="AC71" s="1"/>
      <c r="AD71" s="142"/>
      <c r="AE71" s="1"/>
      <c r="AF71" s="1"/>
      <c r="AG71" s="1"/>
      <c r="AH71" s="1"/>
      <c r="AI71" s="142"/>
      <c r="AJ71" s="1"/>
      <c r="AK71" s="1"/>
      <c r="AL71" s="1"/>
      <c r="AM71" s="1"/>
      <c r="AN71" s="142"/>
      <c r="AO71" s="1"/>
      <c r="AP71" s="1"/>
      <c r="AQ71" s="1"/>
      <c r="AR71" s="1"/>
      <c r="AS71" s="142"/>
      <c r="AX71" s="144"/>
      <c r="AY71" s="1"/>
      <c r="AZ71" s="142"/>
      <c r="BA71" s="1"/>
      <c r="BB71" s="142"/>
      <c r="BC71" s="1"/>
      <c r="BD71" s="1"/>
      <c r="BE71" s="1"/>
      <c r="BF71" s="1"/>
      <c r="BG71" s="142"/>
      <c r="BH71" s="1"/>
      <c r="BI71" s="1"/>
      <c r="BJ71" s="1"/>
      <c r="BK71" s="1"/>
      <c r="BL71" s="142"/>
      <c r="BS71" s="1"/>
      <c r="BT71" s="1"/>
      <c r="BU71" s="1"/>
      <c r="BV71" s="1"/>
      <c r="BW71" s="1"/>
      <c r="BX71" s="1"/>
      <c r="BY71" s="1"/>
      <c r="BZ71" s="1"/>
      <c r="CA71" s="1"/>
      <c r="CK71" s="151"/>
      <c r="CL71" s="77"/>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s="17" customFormat="1" x14ac:dyDescent="0.15">
      <c r="A72" s="1"/>
      <c r="B72" s="1"/>
      <c r="C72" s="1"/>
      <c r="D72" s="1"/>
      <c r="E72" s="1"/>
      <c r="F72" s="1"/>
      <c r="G72" s="1"/>
      <c r="H72" s="1"/>
      <c r="I72" s="1"/>
      <c r="J72" s="1"/>
      <c r="K72" s="1"/>
      <c r="L72" s="1"/>
      <c r="M72" s="1"/>
      <c r="N72" s="1"/>
      <c r="O72" s="142"/>
      <c r="P72" s="1"/>
      <c r="Q72" s="1"/>
      <c r="R72" s="1"/>
      <c r="S72" s="1"/>
      <c r="T72" s="142"/>
      <c r="Y72" s="144"/>
      <c r="AA72" s="1"/>
      <c r="AB72" s="1"/>
      <c r="AC72" s="1"/>
      <c r="AD72" s="142"/>
      <c r="AE72" s="1"/>
      <c r="AF72" s="1"/>
      <c r="AG72" s="1"/>
      <c r="AH72" s="1"/>
      <c r="AI72" s="142"/>
      <c r="AJ72" s="1"/>
      <c r="AK72" s="1"/>
      <c r="AL72" s="1"/>
      <c r="AM72" s="1"/>
      <c r="AN72" s="142"/>
      <c r="AO72" s="1"/>
      <c r="AP72" s="1"/>
      <c r="AQ72" s="1"/>
      <c r="AR72" s="1"/>
      <c r="AS72" s="142"/>
      <c r="AX72" s="144"/>
      <c r="AY72" s="1"/>
      <c r="AZ72" s="142"/>
      <c r="BA72" s="1"/>
      <c r="BB72" s="142"/>
      <c r="BC72" s="1"/>
      <c r="BD72" s="1"/>
      <c r="BE72" s="1"/>
      <c r="BF72" s="1"/>
      <c r="BG72" s="142"/>
      <c r="BH72" s="1"/>
      <c r="BI72" s="1"/>
      <c r="BJ72" s="1"/>
      <c r="BK72" s="1"/>
      <c r="BL72" s="142"/>
      <c r="BS72" s="1"/>
      <c r="BT72" s="1"/>
      <c r="BU72" s="1"/>
      <c r="BV72" s="1"/>
      <c r="BW72" s="1"/>
      <c r="BX72" s="1"/>
      <c r="BY72" s="1"/>
      <c r="BZ72" s="1"/>
      <c r="CA72" s="1"/>
      <c r="CK72" s="151"/>
      <c r="CL72" s="77"/>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s="17" customFormat="1" x14ac:dyDescent="0.15">
      <c r="A73" s="1"/>
      <c r="B73" s="1"/>
      <c r="C73" s="1"/>
      <c r="D73" s="1"/>
      <c r="E73" s="1"/>
      <c r="F73" s="1"/>
      <c r="G73" s="1"/>
      <c r="H73" s="1"/>
      <c r="I73" s="1"/>
      <c r="J73" s="1"/>
      <c r="K73" s="1"/>
      <c r="L73" s="1"/>
      <c r="M73" s="1"/>
      <c r="N73" s="1"/>
      <c r="O73" s="142"/>
      <c r="P73" s="1"/>
      <c r="Q73" s="1"/>
      <c r="R73" s="1"/>
      <c r="S73" s="1"/>
      <c r="T73" s="142"/>
      <c r="Y73" s="144"/>
      <c r="AA73" s="1"/>
      <c r="AB73" s="1"/>
      <c r="AC73" s="1"/>
      <c r="AD73" s="142"/>
      <c r="AE73" s="1"/>
      <c r="AF73" s="1"/>
      <c r="AG73" s="1"/>
      <c r="AH73" s="1"/>
      <c r="AI73" s="142"/>
      <c r="AJ73" s="1"/>
      <c r="AK73" s="1"/>
      <c r="AL73" s="1"/>
      <c r="AM73" s="1"/>
      <c r="AN73" s="142"/>
      <c r="AO73" s="1"/>
      <c r="AP73" s="1"/>
      <c r="AQ73" s="1"/>
      <c r="AR73" s="1"/>
      <c r="AS73" s="142"/>
      <c r="AX73" s="144"/>
      <c r="AY73" s="1"/>
      <c r="AZ73" s="142"/>
      <c r="BA73" s="1"/>
      <c r="BB73" s="142"/>
      <c r="BC73" s="1"/>
      <c r="BD73" s="1"/>
      <c r="BE73" s="1"/>
      <c r="BF73" s="1"/>
      <c r="BG73" s="142"/>
      <c r="BH73" s="1"/>
      <c r="BI73" s="1"/>
      <c r="BJ73" s="1"/>
      <c r="BK73" s="1"/>
      <c r="BL73" s="142"/>
      <c r="BS73" s="1"/>
      <c r="BT73" s="1"/>
      <c r="BU73" s="1"/>
      <c r="BV73" s="1"/>
      <c r="BW73" s="1"/>
      <c r="BX73" s="1"/>
      <c r="BY73" s="1"/>
      <c r="BZ73" s="1"/>
      <c r="CA73" s="1"/>
      <c r="CK73" s="151"/>
      <c r="CL73" s="77"/>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s="17" customFormat="1" x14ac:dyDescent="0.15">
      <c r="A74" s="1"/>
      <c r="B74" s="1"/>
      <c r="C74" s="1"/>
      <c r="D74" s="1"/>
      <c r="E74" s="1"/>
      <c r="F74" s="1"/>
      <c r="G74" s="1"/>
      <c r="H74" s="1"/>
      <c r="I74" s="1"/>
      <c r="J74" s="1"/>
      <c r="K74" s="1"/>
      <c r="L74" s="1"/>
      <c r="M74" s="1"/>
      <c r="N74" s="1"/>
      <c r="O74" s="142"/>
      <c r="P74" s="1"/>
      <c r="Q74" s="1"/>
      <c r="R74" s="1"/>
      <c r="S74" s="1"/>
      <c r="T74" s="142"/>
      <c r="Y74" s="144"/>
      <c r="AA74" s="1"/>
      <c r="AB74" s="1"/>
      <c r="AC74" s="1"/>
      <c r="AD74" s="142"/>
      <c r="AE74" s="1"/>
      <c r="AF74" s="1"/>
      <c r="AG74" s="1"/>
      <c r="AH74" s="1"/>
      <c r="AI74" s="142"/>
      <c r="AJ74" s="1"/>
      <c r="AK74" s="1"/>
      <c r="AL74" s="1"/>
      <c r="AM74" s="1"/>
      <c r="AN74" s="142"/>
      <c r="AO74" s="1"/>
      <c r="AP74" s="1"/>
      <c r="AQ74" s="1"/>
      <c r="AR74" s="1"/>
      <c r="AS74" s="142"/>
      <c r="AX74" s="144"/>
      <c r="AY74" s="1"/>
      <c r="AZ74" s="142"/>
      <c r="BA74" s="1"/>
      <c r="BB74" s="142"/>
      <c r="BC74" s="1"/>
      <c r="BD74" s="1"/>
      <c r="BE74" s="1"/>
      <c r="BF74" s="1"/>
      <c r="BG74" s="142"/>
      <c r="BH74" s="1"/>
      <c r="BI74" s="1"/>
      <c r="BJ74" s="1"/>
      <c r="BK74" s="1"/>
      <c r="BL74" s="142"/>
      <c r="BS74" s="1"/>
      <c r="BT74" s="1"/>
      <c r="BU74" s="1"/>
      <c r="BV74" s="1"/>
      <c r="BW74" s="1"/>
      <c r="BX74" s="1"/>
      <c r="BY74" s="1"/>
      <c r="BZ74" s="1"/>
      <c r="CA74" s="1"/>
      <c r="CK74" s="151"/>
      <c r="CL74" s="77"/>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s="17" customFormat="1" x14ac:dyDescent="0.15">
      <c r="A75" s="1"/>
      <c r="B75" s="1"/>
      <c r="C75" s="1"/>
      <c r="D75" s="1"/>
      <c r="E75" s="1"/>
      <c r="F75" s="1"/>
      <c r="G75" s="1"/>
      <c r="H75" s="1"/>
      <c r="I75" s="1"/>
      <c r="J75" s="1"/>
      <c r="K75" s="1"/>
      <c r="L75" s="1"/>
      <c r="M75" s="1"/>
      <c r="N75" s="1"/>
      <c r="O75" s="142"/>
      <c r="P75" s="1"/>
      <c r="Q75" s="1"/>
      <c r="R75" s="1"/>
      <c r="S75" s="1"/>
      <c r="T75" s="142"/>
      <c r="Y75" s="144"/>
      <c r="AA75" s="1"/>
      <c r="AB75" s="1"/>
      <c r="AC75" s="1"/>
      <c r="AD75" s="142"/>
      <c r="AE75" s="1"/>
      <c r="AF75" s="1"/>
      <c r="AG75" s="1"/>
      <c r="AH75" s="1"/>
      <c r="AI75" s="142"/>
      <c r="AJ75" s="1"/>
      <c r="AK75" s="1"/>
      <c r="AL75" s="1"/>
      <c r="AM75" s="1"/>
      <c r="AN75" s="142"/>
      <c r="AO75" s="1"/>
      <c r="AP75" s="1"/>
      <c r="AQ75" s="1"/>
      <c r="AR75" s="1"/>
      <c r="AS75" s="142"/>
      <c r="AX75" s="144"/>
      <c r="AY75" s="1"/>
      <c r="AZ75" s="142"/>
      <c r="BA75" s="1"/>
      <c r="BB75" s="142"/>
      <c r="BC75" s="1"/>
      <c r="BD75" s="1"/>
      <c r="BE75" s="1"/>
      <c r="BF75" s="1"/>
      <c r="BG75" s="142"/>
      <c r="BH75" s="1"/>
      <c r="BI75" s="1"/>
      <c r="BJ75" s="1"/>
      <c r="BK75" s="1"/>
      <c r="BL75" s="142"/>
      <c r="BS75" s="1"/>
      <c r="BT75" s="1"/>
      <c r="BU75" s="1"/>
      <c r="BV75" s="1"/>
      <c r="BW75" s="1"/>
      <c r="BX75" s="1"/>
      <c r="BY75" s="1"/>
      <c r="BZ75" s="1"/>
      <c r="CA75" s="1"/>
      <c r="CK75" s="151"/>
      <c r="CL75" s="77"/>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s="17" customFormat="1" x14ac:dyDescent="0.15">
      <c r="A76" s="1"/>
      <c r="B76" s="1"/>
      <c r="C76" s="1"/>
      <c r="D76" s="1"/>
      <c r="E76" s="1"/>
      <c r="F76" s="1"/>
      <c r="G76" s="1"/>
      <c r="H76" s="1"/>
      <c r="I76" s="1"/>
      <c r="J76" s="1"/>
      <c r="K76" s="1"/>
      <c r="L76" s="1"/>
      <c r="M76" s="1"/>
      <c r="N76" s="1"/>
      <c r="O76" s="142"/>
      <c r="P76" s="1"/>
      <c r="Q76" s="1"/>
      <c r="R76" s="1"/>
      <c r="S76" s="1"/>
      <c r="T76" s="142"/>
      <c r="Y76" s="144"/>
      <c r="AA76" s="1"/>
      <c r="AB76" s="1"/>
      <c r="AC76" s="1"/>
      <c r="AD76" s="142"/>
      <c r="AE76" s="1"/>
      <c r="AF76" s="1"/>
      <c r="AG76" s="1"/>
      <c r="AH76" s="1"/>
      <c r="AI76" s="142"/>
      <c r="AJ76" s="1"/>
      <c r="AK76" s="1"/>
      <c r="AL76" s="1"/>
      <c r="AM76" s="1"/>
      <c r="AN76" s="142"/>
      <c r="AO76" s="1"/>
      <c r="AP76" s="1"/>
      <c r="AQ76" s="1"/>
      <c r="AR76" s="1"/>
      <c r="AS76" s="142"/>
      <c r="AX76" s="144"/>
      <c r="AY76" s="1"/>
      <c r="AZ76" s="142"/>
      <c r="BA76" s="1"/>
      <c r="BB76" s="142"/>
      <c r="BC76" s="1"/>
      <c r="BD76" s="1"/>
      <c r="BE76" s="1"/>
      <c r="BF76" s="1"/>
      <c r="BG76" s="142"/>
      <c r="BH76" s="1"/>
      <c r="BI76" s="1"/>
      <c r="BJ76" s="1"/>
      <c r="BK76" s="1"/>
      <c r="BL76" s="142"/>
      <c r="BS76" s="1"/>
      <c r="BT76" s="1"/>
      <c r="BU76" s="1"/>
      <c r="BV76" s="1"/>
      <c r="BW76" s="1"/>
      <c r="BX76" s="1"/>
      <c r="BY76" s="1"/>
      <c r="BZ76" s="1"/>
      <c r="CA76" s="1"/>
      <c r="CK76" s="151"/>
      <c r="CL76" s="77"/>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row>
    <row r="77" spans="1:237" s="17" customFormat="1" x14ac:dyDescent="0.15">
      <c r="A77" s="1"/>
      <c r="B77" s="1"/>
      <c r="C77" s="1"/>
      <c r="D77" s="1"/>
      <c r="E77" s="1"/>
      <c r="F77" s="1"/>
      <c r="G77" s="1"/>
      <c r="H77" s="1"/>
      <c r="I77" s="1"/>
      <c r="J77" s="1"/>
      <c r="K77" s="1"/>
      <c r="L77" s="1"/>
      <c r="M77" s="1"/>
      <c r="N77" s="1"/>
      <c r="O77" s="142"/>
      <c r="P77" s="1"/>
      <c r="Q77" s="1"/>
      <c r="R77" s="1"/>
      <c r="S77" s="1"/>
      <c r="T77" s="142"/>
      <c r="Y77" s="144"/>
      <c r="AA77" s="1"/>
      <c r="AB77" s="1"/>
      <c r="AC77" s="1"/>
      <c r="AD77" s="142"/>
      <c r="AE77" s="1"/>
      <c r="AF77" s="1"/>
      <c r="AG77" s="1"/>
      <c r="AH77" s="1"/>
      <c r="AI77" s="142"/>
      <c r="AJ77" s="1"/>
      <c r="AK77" s="1"/>
      <c r="AL77" s="1"/>
      <c r="AM77" s="1"/>
      <c r="AN77" s="142"/>
      <c r="AO77" s="1"/>
      <c r="AP77" s="1"/>
      <c r="AQ77" s="1"/>
      <c r="AR77" s="1"/>
      <c r="AS77" s="142"/>
      <c r="AX77" s="144"/>
      <c r="AY77" s="1"/>
      <c r="AZ77" s="142"/>
      <c r="BA77" s="1"/>
      <c r="BB77" s="142"/>
      <c r="BC77" s="1"/>
      <c r="BD77" s="1"/>
      <c r="BE77" s="1"/>
      <c r="BF77" s="1"/>
      <c r="BG77" s="142"/>
      <c r="BH77" s="1"/>
      <c r="BI77" s="1"/>
      <c r="BJ77" s="1"/>
      <c r="BK77" s="1"/>
      <c r="BL77" s="142"/>
      <c r="BS77" s="1"/>
      <c r="BT77" s="1"/>
      <c r="BU77" s="1"/>
      <c r="BV77" s="1"/>
      <c r="BW77" s="1"/>
      <c r="BX77" s="1"/>
      <c r="BY77" s="1"/>
      <c r="BZ77" s="1"/>
      <c r="CA77" s="1"/>
      <c r="CK77" s="151"/>
      <c r="CL77" s="77"/>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row>
    <row r="78" spans="1:237" s="17" customFormat="1" x14ac:dyDescent="0.15">
      <c r="A78" s="1"/>
      <c r="B78" s="1"/>
      <c r="C78" s="1"/>
      <c r="D78" s="1"/>
      <c r="E78" s="1"/>
      <c r="F78" s="1"/>
      <c r="G78" s="1"/>
      <c r="H78" s="1"/>
      <c r="I78" s="1"/>
      <c r="J78" s="1"/>
      <c r="K78" s="1"/>
      <c r="L78" s="1"/>
      <c r="M78" s="1"/>
      <c r="N78" s="1"/>
      <c r="O78" s="142"/>
      <c r="P78" s="1"/>
      <c r="Q78" s="1"/>
      <c r="R78" s="1"/>
      <c r="S78" s="1"/>
      <c r="T78" s="142"/>
      <c r="Y78" s="144"/>
      <c r="AA78" s="1"/>
      <c r="AB78" s="1"/>
      <c r="AC78" s="1"/>
      <c r="AD78" s="142"/>
      <c r="AE78" s="1"/>
      <c r="AF78" s="1"/>
      <c r="AG78" s="1"/>
      <c r="AH78" s="1"/>
      <c r="AI78" s="142"/>
      <c r="AJ78" s="1"/>
      <c r="AK78" s="1"/>
      <c r="AL78" s="1"/>
      <c r="AM78" s="1"/>
      <c r="AN78" s="142"/>
      <c r="AO78" s="1"/>
      <c r="AP78" s="1"/>
      <c r="AQ78" s="1"/>
      <c r="AR78" s="1"/>
      <c r="AS78" s="142"/>
      <c r="AX78" s="144"/>
      <c r="AY78" s="1"/>
      <c r="AZ78" s="142"/>
      <c r="BA78" s="1"/>
      <c r="BB78" s="142"/>
      <c r="BC78" s="1"/>
      <c r="BD78" s="1"/>
      <c r="BE78" s="1"/>
      <c r="BF78" s="1"/>
      <c r="BG78" s="142"/>
      <c r="BH78" s="1"/>
      <c r="BI78" s="1"/>
      <c r="BJ78" s="1"/>
      <c r="BK78" s="1"/>
      <c r="BL78" s="142"/>
      <c r="BS78" s="1"/>
      <c r="BT78" s="1"/>
      <c r="BU78" s="1"/>
      <c r="BV78" s="1"/>
      <c r="BW78" s="1"/>
      <c r="BX78" s="1"/>
      <c r="BY78" s="1"/>
      <c r="BZ78" s="1"/>
      <c r="CA78" s="1"/>
      <c r="CK78" s="151"/>
      <c r="CL78" s="77"/>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row>
    <row r="79" spans="1:237" s="17" customFormat="1" x14ac:dyDescent="0.15">
      <c r="A79" s="1"/>
      <c r="B79" s="1"/>
      <c r="C79" s="1"/>
      <c r="D79" s="1"/>
      <c r="E79" s="1"/>
      <c r="F79" s="1"/>
      <c r="G79" s="1"/>
      <c r="H79" s="1"/>
      <c r="I79" s="1"/>
      <c r="J79" s="1"/>
      <c r="K79" s="1"/>
      <c r="L79" s="1"/>
      <c r="M79" s="1"/>
      <c r="N79" s="1"/>
      <c r="O79" s="142"/>
      <c r="P79" s="1"/>
      <c r="Q79" s="1"/>
      <c r="R79" s="1"/>
      <c r="S79" s="1"/>
      <c r="T79" s="142"/>
      <c r="Y79" s="144"/>
      <c r="AA79" s="1"/>
      <c r="AB79" s="1"/>
      <c r="AC79" s="1"/>
      <c r="AD79" s="142"/>
      <c r="AE79" s="1"/>
      <c r="AF79" s="1"/>
      <c r="AG79" s="1"/>
      <c r="AH79" s="1"/>
      <c r="AI79" s="142"/>
      <c r="AJ79" s="1"/>
      <c r="AK79" s="1"/>
      <c r="AL79" s="1"/>
      <c r="AM79" s="1"/>
      <c r="AN79" s="142"/>
      <c r="AO79" s="1"/>
      <c r="AP79" s="1"/>
      <c r="AQ79" s="1"/>
      <c r="AR79" s="1"/>
      <c r="AS79" s="142"/>
      <c r="AX79" s="144"/>
      <c r="AY79" s="1"/>
      <c r="AZ79" s="142"/>
      <c r="BA79" s="1"/>
      <c r="BB79" s="142"/>
      <c r="BC79" s="1"/>
      <c r="BD79" s="1"/>
      <c r="BE79" s="1"/>
      <c r="BF79" s="1"/>
      <c r="BG79" s="142"/>
      <c r="BH79" s="1"/>
      <c r="BI79" s="1"/>
      <c r="BJ79" s="1"/>
      <c r="BK79" s="1"/>
      <c r="BL79" s="142"/>
      <c r="BS79" s="1"/>
      <c r="BT79" s="1"/>
      <c r="BU79" s="1"/>
      <c r="BV79" s="1"/>
      <c r="BW79" s="1"/>
      <c r="BX79" s="1"/>
      <c r="BY79" s="1"/>
      <c r="BZ79" s="1"/>
      <c r="CA79" s="1"/>
      <c r="CK79" s="151"/>
      <c r="CL79" s="77"/>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row>
    <row r="80" spans="1:237" s="17" customFormat="1" x14ac:dyDescent="0.15">
      <c r="A80" s="1"/>
      <c r="B80" s="1"/>
      <c r="C80" s="1"/>
      <c r="D80" s="1"/>
      <c r="E80" s="1"/>
      <c r="F80" s="1"/>
      <c r="G80" s="1"/>
      <c r="H80" s="1"/>
      <c r="I80" s="1"/>
      <c r="J80" s="1"/>
      <c r="K80" s="1"/>
      <c r="L80" s="1"/>
      <c r="M80" s="1"/>
      <c r="N80" s="1"/>
      <c r="O80" s="142"/>
      <c r="P80" s="1"/>
      <c r="Q80" s="1"/>
      <c r="R80" s="1"/>
      <c r="S80" s="1"/>
      <c r="T80" s="142"/>
      <c r="Y80" s="144"/>
      <c r="AA80" s="1"/>
      <c r="AB80" s="1"/>
      <c r="AC80" s="1"/>
      <c r="AD80" s="142"/>
      <c r="AE80" s="1"/>
      <c r="AF80" s="1"/>
      <c r="AG80" s="1"/>
      <c r="AH80" s="1"/>
      <c r="AI80" s="142"/>
      <c r="AJ80" s="1"/>
      <c r="AK80" s="1"/>
      <c r="AL80" s="1"/>
      <c r="AM80" s="1"/>
      <c r="AN80" s="142"/>
      <c r="AO80" s="1"/>
      <c r="AP80" s="1"/>
      <c r="AQ80" s="1"/>
      <c r="AR80" s="1"/>
      <c r="AS80" s="142"/>
      <c r="AX80" s="144"/>
      <c r="AY80" s="1"/>
      <c r="AZ80" s="142"/>
      <c r="BA80" s="1"/>
      <c r="BB80" s="142"/>
      <c r="BC80" s="1"/>
      <c r="BD80" s="1"/>
      <c r="BE80" s="1"/>
      <c r="BF80" s="1"/>
      <c r="BG80" s="142"/>
      <c r="BH80" s="1"/>
      <c r="BI80" s="1"/>
      <c r="BJ80" s="1"/>
      <c r="BK80" s="1"/>
      <c r="BL80" s="142"/>
      <c r="BS80" s="1"/>
      <c r="BT80" s="1"/>
      <c r="BU80" s="1"/>
      <c r="BV80" s="1"/>
      <c r="BW80" s="1"/>
      <c r="BX80" s="1"/>
      <c r="BY80" s="1"/>
      <c r="BZ80" s="1"/>
      <c r="CA80" s="1"/>
      <c r="CK80" s="151"/>
      <c r="CL80" s="77"/>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row>
    <row r="81" spans="1:237" s="17" customFormat="1" x14ac:dyDescent="0.15">
      <c r="A81" s="1"/>
      <c r="B81" s="1"/>
      <c r="C81" s="1"/>
      <c r="D81" s="1"/>
      <c r="E81" s="1"/>
      <c r="F81" s="1"/>
      <c r="G81" s="1"/>
      <c r="H81" s="1"/>
      <c r="I81" s="1"/>
      <c r="J81" s="1"/>
      <c r="K81" s="1"/>
      <c r="L81" s="1"/>
      <c r="M81" s="1"/>
      <c r="N81" s="1"/>
      <c r="O81" s="142"/>
      <c r="P81" s="1"/>
      <c r="Q81" s="1"/>
      <c r="R81" s="1"/>
      <c r="S81" s="1"/>
      <c r="T81" s="142"/>
      <c r="Y81" s="144"/>
      <c r="AA81" s="1"/>
      <c r="AB81" s="1"/>
      <c r="AC81" s="1"/>
      <c r="AD81" s="142"/>
      <c r="AE81" s="1"/>
      <c r="AF81" s="1"/>
      <c r="AG81" s="1"/>
      <c r="AH81" s="1"/>
      <c r="AI81" s="142"/>
      <c r="AJ81" s="1"/>
      <c r="AK81" s="1"/>
      <c r="AL81" s="1"/>
      <c r="AM81" s="1"/>
      <c r="AN81" s="142"/>
      <c r="AO81" s="1"/>
      <c r="AP81" s="1"/>
      <c r="AQ81" s="1"/>
      <c r="AR81" s="1"/>
      <c r="AS81" s="142"/>
      <c r="AX81" s="144"/>
      <c r="AY81" s="1"/>
      <c r="AZ81" s="142"/>
      <c r="BA81" s="1"/>
      <c r="BB81" s="142"/>
      <c r="BC81" s="1"/>
      <c r="BD81" s="1"/>
      <c r="BE81" s="1"/>
      <c r="BF81" s="1"/>
      <c r="BG81" s="142"/>
      <c r="BH81" s="1"/>
      <c r="BI81" s="1"/>
      <c r="BJ81" s="1"/>
      <c r="BK81" s="1"/>
      <c r="BL81" s="142"/>
      <c r="BS81" s="1"/>
      <c r="BT81" s="1"/>
      <c r="BU81" s="1"/>
      <c r="BV81" s="1"/>
      <c r="BW81" s="1"/>
      <c r="BX81" s="1"/>
      <c r="BY81" s="1"/>
      <c r="BZ81" s="1"/>
      <c r="CA81" s="1"/>
      <c r="CK81" s="151"/>
      <c r="CL81" s="77"/>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row>
    <row r="82" spans="1:237" s="17" customFormat="1" x14ac:dyDescent="0.15">
      <c r="A82" s="1"/>
      <c r="B82" s="1"/>
      <c r="C82" s="1"/>
      <c r="D82" s="1"/>
      <c r="E82" s="1"/>
      <c r="F82" s="1"/>
      <c r="G82" s="1"/>
      <c r="H82" s="1"/>
      <c r="I82" s="1"/>
      <c r="J82" s="1"/>
      <c r="K82" s="1"/>
      <c r="L82" s="1"/>
      <c r="M82" s="1"/>
      <c r="N82" s="1"/>
      <c r="O82" s="142"/>
      <c r="P82" s="1"/>
      <c r="Q82" s="1"/>
      <c r="R82" s="1"/>
      <c r="S82" s="1"/>
      <c r="T82" s="142"/>
      <c r="Y82" s="144"/>
      <c r="AA82" s="1"/>
      <c r="AB82" s="1"/>
      <c r="AC82" s="1"/>
      <c r="AD82" s="142"/>
      <c r="AE82" s="1"/>
      <c r="AF82" s="1"/>
      <c r="AG82" s="1"/>
      <c r="AH82" s="1"/>
      <c r="AI82" s="142"/>
      <c r="AJ82" s="1"/>
      <c r="AK82" s="1"/>
      <c r="AL82" s="1"/>
      <c r="AM82" s="1"/>
      <c r="AN82" s="142"/>
      <c r="AO82" s="1"/>
      <c r="AP82" s="1"/>
      <c r="AQ82" s="1"/>
      <c r="AR82" s="1"/>
      <c r="AS82" s="142"/>
      <c r="AX82" s="144"/>
      <c r="AY82" s="1"/>
      <c r="AZ82" s="142"/>
      <c r="BA82" s="1"/>
      <c r="BB82" s="142"/>
      <c r="BC82" s="1"/>
      <c r="BD82" s="1"/>
      <c r="BE82" s="1"/>
      <c r="BF82" s="1"/>
      <c r="BG82" s="142"/>
      <c r="BH82" s="1"/>
      <c r="BI82" s="1"/>
      <c r="BJ82" s="1"/>
      <c r="BK82" s="1"/>
      <c r="BL82" s="142"/>
      <c r="BS82" s="1"/>
      <c r="BT82" s="1"/>
      <c r="BU82" s="1"/>
      <c r="BV82" s="1"/>
      <c r="BW82" s="1"/>
      <c r="BX82" s="1"/>
      <c r="BY82" s="1"/>
      <c r="BZ82" s="1"/>
      <c r="CA82" s="1"/>
      <c r="CK82" s="151"/>
      <c r="CL82" s="77"/>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row>
    <row r="83" spans="1:237" s="17" customFormat="1" x14ac:dyDescent="0.15">
      <c r="A83" s="1"/>
      <c r="B83" s="1"/>
      <c r="C83" s="1"/>
      <c r="D83" s="1"/>
      <c r="E83" s="1"/>
      <c r="F83" s="1"/>
      <c r="G83" s="1"/>
      <c r="H83" s="1"/>
      <c r="I83" s="1"/>
      <c r="J83" s="1"/>
      <c r="K83" s="1"/>
      <c r="L83" s="1"/>
      <c r="M83" s="1"/>
      <c r="N83" s="1"/>
      <c r="O83" s="142"/>
      <c r="P83" s="1"/>
      <c r="Q83" s="1"/>
      <c r="R83" s="1"/>
      <c r="S83" s="1"/>
      <c r="T83" s="142"/>
      <c r="Y83" s="144"/>
      <c r="AA83" s="1"/>
      <c r="AB83" s="1"/>
      <c r="AC83" s="1"/>
      <c r="AD83" s="142"/>
      <c r="AE83" s="1"/>
      <c r="AF83" s="1"/>
      <c r="AG83" s="1"/>
      <c r="AH83" s="1"/>
      <c r="AI83" s="142"/>
      <c r="AJ83" s="1"/>
      <c r="AK83" s="1"/>
      <c r="AL83" s="1"/>
      <c r="AM83" s="1"/>
      <c r="AN83" s="142"/>
      <c r="AO83" s="1"/>
      <c r="AP83" s="1"/>
      <c r="AQ83" s="1"/>
      <c r="AR83" s="1"/>
      <c r="AS83" s="142"/>
      <c r="AX83" s="144"/>
      <c r="AY83" s="1"/>
      <c r="AZ83" s="142"/>
      <c r="BA83" s="1"/>
      <c r="BB83" s="142"/>
      <c r="BC83" s="1"/>
      <c r="BD83" s="1"/>
      <c r="BE83" s="1"/>
      <c r="BF83" s="1"/>
      <c r="BG83" s="142"/>
      <c r="BH83" s="1"/>
      <c r="BI83" s="1"/>
      <c r="BJ83" s="1"/>
      <c r="BK83" s="1"/>
      <c r="BL83" s="142"/>
      <c r="BS83" s="1"/>
      <c r="BT83" s="1"/>
      <c r="BU83" s="1"/>
      <c r="BV83" s="1"/>
      <c r="BW83" s="1"/>
      <c r="BX83" s="1"/>
      <c r="BY83" s="1"/>
      <c r="BZ83" s="1"/>
      <c r="CA83" s="1"/>
      <c r="CK83" s="151"/>
      <c r="CL83" s="77"/>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row>
    <row r="84" spans="1:237" s="17" customFormat="1" x14ac:dyDescent="0.15">
      <c r="A84" s="1"/>
      <c r="B84" s="1"/>
      <c r="C84" s="1"/>
      <c r="D84" s="1"/>
      <c r="E84" s="1"/>
      <c r="F84" s="1"/>
      <c r="G84" s="1"/>
      <c r="H84" s="1"/>
      <c r="I84" s="1"/>
      <c r="J84" s="1"/>
      <c r="K84" s="1"/>
      <c r="L84" s="1"/>
      <c r="M84" s="1"/>
      <c r="N84" s="1"/>
      <c r="O84" s="142"/>
      <c r="P84" s="1"/>
      <c r="Q84" s="1"/>
      <c r="R84" s="1"/>
      <c r="S84" s="1"/>
      <c r="T84" s="142"/>
      <c r="Y84" s="144"/>
      <c r="AA84" s="1"/>
      <c r="AB84" s="1"/>
      <c r="AC84" s="1"/>
      <c r="AD84" s="142"/>
      <c r="AE84" s="1"/>
      <c r="AF84" s="1"/>
      <c r="AG84" s="1"/>
      <c r="AH84" s="1"/>
      <c r="AI84" s="142"/>
      <c r="AJ84" s="1"/>
      <c r="AK84" s="1"/>
      <c r="AL84" s="1"/>
      <c r="AM84" s="1"/>
      <c r="AN84" s="142"/>
      <c r="AO84" s="1"/>
      <c r="AP84" s="1"/>
      <c r="AQ84" s="1"/>
      <c r="AR84" s="1"/>
      <c r="AS84" s="142"/>
      <c r="AX84" s="144"/>
      <c r="AY84" s="1"/>
      <c r="AZ84" s="142"/>
      <c r="BA84" s="1"/>
      <c r="BB84" s="142"/>
      <c r="BC84" s="1"/>
      <c r="BD84" s="1"/>
      <c r="BE84" s="1"/>
      <c r="BF84" s="1"/>
      <c r="BG84" s="142"/>
      <c r="BH84" s="1"/>
      <c r="BI84" s="1"/>
      <c r="BJ84" s="1"/>
      <c r="BK84" s="1"/>
      <c r="BL84" s="142"/>
      <c r="BS84" s="1"/>
      <c r="BT84" s="1"/>
      <c r="BU84" s="1"/>
      <c r="BV84" s="1"/>
      <c r="BW84" s="1"/>
      <c r="BX84" s="1"/>
      <c r="BY84" s="1"/>
      <c r="BZ84" s="1"/>
      <c r="CA84" s="1"/>
      <c r="CK84" s="151"/>
      <c r="CL84" s="77"/>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row>
    <row r="85" spans="1:237" s="17" customFormat="1" x14ac:dyDescent="0.15">
      <c r="A85" s="1"/>
      <c r="B85" s="1"/>
      <c r="C85" s="1"/>
      <c r="D85" s="1"/>
      <c r="E85" s="1"/>
      <c r="F85" s="1"/>
      <c r="G85" s="1"/>
      <c r="H85" s="1"/>
      <c r="I85" s="1"/>
      <c r="J85" s="1"/>
      <c r="K85" s="1"/>
      <c r="L85" s="1"/>
      <c r="M85" s="1"/>
      <c r="N85" s="1"/>
      <c r="O85" s="142"/>
      <c r="P85" s="1"/>
      <c r="Q85" s="1"/>
      <c r="R85" s="1"/>
      <c r="S85" s="1"/>
      <c r="T85" s="142"/>
      <c r="Y85" s="144"/>
      <c r="AA85" s="1"/>
      <c r="AB85" s="1"/>
      <c r="AC85" s="1"/>
      <c r="AD85" s="142"/>
      <c r="AE85" s="1"/>
      <c r="AF85" s="1"/>
      <c r="AG85" s="1"/>
      <c r="AH85" s="1"/>
      <c r="AI85" s="142"/>
      <c r="AJ85" s="1"/>
      <c r="AK85" s="1"/>
      <c r="AL85" s="1"/>
      <c r="AM85" s="1"/>
      <c r="AN85" s="142"/>
      <c r="AO85" s="1"/>
      <c r="AP85" s="1"/>
      <c r="AQ85" s="1"/>
      <c r="AR85" s="1"/>
      <c r="AS85" s="142"/>
      <c r="AX85" s="144"/>
      <c r="AY85" s="1"/>
      <c r="AZ85" s="142"/>
      <c r="BA85" s="1"/>
      <c r="BB85" s="142"/>
      <c r="BC85" s="1"/>
      <c r="BD85" s="1"/>
      <c r="BE85" s="1"/>
      <c r="BF85" s="1"/>
      <c r="BG85" s="142"/>
      <c r="BH85" s="1"/>
      <c r="BI85" s="1"/>
      <c r="BJ85" s="1"/>
      <c r="BK85" s="1"/>
      <c r="BL85" s="142"/>
      <c r="BS85" s="1"/>
      <c r="BT85" s="1"/>
      <c r="BU85" s="1"/>
      <c r="BV85" s="1"/>
      <c r="BW85" s="1"/>
      <c r="BX85" s="1"/>
      <c r="BY85" s="1"/>
      <c r="BZ85" s="1"/>
      <c r="CA85" s="1"/>
      <c r="CK85" s="151"/>
      <c r="CL85" s="77"/>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row>
    <row r="86" spans="1:237" s="17" customFormat="1" x14ac:dyDescent="0.15">
      <c r="A86" s="1"/>
      <c r="B86" s="1"/>
      <c r="C86" s="1"/>
      <c r="D86" s="1"/>
      <c r="E86" s="1"/>
      <c r="F86" s="1"/>
      <c r="G86" s="1"/>
      <c r="H86" s="1"/>
      <c r="I86" s="1"/>
      <c r="J86" s="1"/>
      <c r="K86" s="1"/>
      <c r="L86" s="1"/>
      <c r="M86" s="1"/>
      <c r="N86" s="1"/>
      <c r="O86" s="142"/>
      <c r="P86" s="1"/>
      <c r="Q86" s="1"/>
      <c r="R86" s="1"/>
      <c r="S86" s="1"/>
      <c r="T86" s="142"/>
      <c r="Y86" s="144"/>
      <c r="AA86" s="1"/>
      <c r="AB86" s="1"/>
      <c r="AC86" s="1"/>
      <c r="AD86" s="142"/>
      <c r="AE86" s="1"/>
      <c r="AF86" s="1"/>
      <c r="AG86" s="1"/>
      <c r="AH86" s="1"/>
      <c r="AI86" s="142"/>
      <c r="AJ86" s="1"/>
      <c r="AK86" s="1"/>
      <c r="AL86" s="1"/>
      <c r="AM86" s="1"/>
      <c r="AN86" s="142"/>
      <c r="AO86" s="1"/>
      <c r="AP86" s="1"/>
      <c r="AQ86" s="1"/>
      <c r="AR86" s="1"/>
      <c r="AS86" s="142"/>
      <c r="AX86" s="144"/>
      <c r="AY86" s="1"/>
      <c r="AZ86" s="142"/>
      <c r="BA86" s="1"/>
      <c r="BB86" s="142"/>
      <c r="BC86" s="1"/>
      <c r="BD86" s="1"/>
      <c r="BE86" s="1"/>
      <c r="BF86" s="1"/>
      <c r="BG86" s="142"/>
      <c r="BH86" s="1"/>
      <c r="BI86" s="1"/>
      <c r="BJ86" s="1"/>
      <c r="BK86" s="1"/>
      <c r="BL86" s="142"/>
      <c r="BS86" s="1"/>
      <c r="BT86" s="1"/>
      <c r="BU86" s="1"/>
      <c r="BV86" s="1"/>
      <c r="BW86" s="1"/>
      <c r="BX86" s="1"/>
      <c r="BY86" s="1"/>
      <c r="BZ86" s="1"/>
      <c r="CA86" s="1"/>
      <c r="CK86" s="151"/>
      <c r="CL86" s="77"/>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row>
    <row r="87" spans="1:237" s="17" customFormat="1" x14ac:dyDescent="0.15">
      <c r="A87" s="1"/>
      <c r="B87" s="1"/>
      <c r="C87" s="1"/>
      <c r="D87" s="1"/>
      <c r="E87" s="1"/>
      <c r="F87" s="1"/>
      <c r="G87" s="1"/>
      <c r="H87" s="1"/>
      <c r="I87" s="1"/>
      <c r="J87" s="1"/>
      <c r="K87" s="1"/>
      <c r="L87" s="1"/>
      <c r="M87" s="1"/>
      <c r="N87" s="1"/>
      <c r="O87" s="142"/>
      <c r="P87" s="1"/>
      <c r="Q87" s="1"/>
      <c r="R87" s="1"/>
      <c r="S87" s="1"/>
      <c r="T87" s="142"/>
      <c r="Y87" s="144"/>
      <c r="AA87" s="1"/>
      <c r="AB87" s="1"/>
      <c r="AC87" s="1"/>
      <c r="AD87" s="142"/>
      <c r="AE87" s="1"/>
      <c r="AF87" s="1"/>
      <c r="AG87" s="1"/>
      <c r="AH87" s="1"/>
      <c r="AI87" s="142"/>
      <c r="AJ87" s="1"/>
      <c r="AK87" s="1"/>
      <c r="AL87" s="1"/>
      <c r="AM87" s="1"/>
      <c r="AN87" s="142"/>
      <c r="AO87" s="1"/>
      <c r="AP87" s="1"/>
      <c r="AQ87" s="1"/>
      <c r="AR87" s="1"/>
      <c r="AS87" s="142"/>
      <c r="AX87" s="144"/>
      <c r="AY87" s="1"/>
      <c r="AZ87" s="142"/>
      <c r="BA87" s="1"/>
      <c r="BB87" s="142"/>
      <c r="BC87" s="1"/>
      <c r="BD87" s="1"/>
      <c r="BE87" s="1"/>
      <c r="BF87" s="1"/>
      <c r="BG87" s="142"/>
      <c r="BH87" s="1"/>
      <c r="BI87" s="1"/>
      <c r="BJ87" s="1"/>
      <c r="BK87" s="1"/>
      <c r="BL87" s="142"/>
      <c r="BS87" s="1"/>
      <c r="BT87" s="1"/>
      <c r="BU87" s="1"/>
      <c r="BV87" s="1"/>
      <c r="BW87" s="1"/>
      <c r="BX87" s="1"/>
      <c r="BY87" s="1"/>
      <c r="BZ87" s="1"/>
      <c r="CA87" s="1"/>
      <c r="CK87" s="151"/>
      <c r="CL87" s="77"/>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row>
    <row r="88" spans="1:237" s="17" customFormat="1" x14ac:dyDescent="0.15">
      <c r="A88" s="1"/>
      <c r="B88" s="1"/>
      <c r="C88" s="1"/>
      <c r="D88" s="1"/>
      <c r="E88" s="1"/>
      <c r="F88" s="1"/>
      <c r="G88" s="1"/>
      <c r="H88" s="1"/>
      <c r="I88" s="1"/>
      <c r="J88" s="1"/>
      <c r="K88" s="1"/>
      <c r="L88" s="1"/>
      <c r="M88" s="1"/>
      <c r="N88" s="1"/>
      <c r="O88" s="142"/>
      <c r="P88" s="1"/>
      <c r="Q88" s="1"/>
      <c r="R88" s="1"/>
      <c r="S88" s="1"/>
      <c r="T88" s="142"/>
      <c r="Y88" s="144"/>
      <c r="AA88" s="1"/>
      <c r="AB88" s="1"/>
      <c r="AC88" s="1"/>
      <c r="AD88" s="142"/>
      <c r="AE88" s="1"/>
      <c r="AF88" s="1"/>
      <c r="AG88" s="1"/>
      <c r="AH88" s="1"/>
      <c r="AI88" s="142"/>
      <c r="AJ88" s="1"/>
      <c r="AK88" s="1"/>
      <c r="AL88" s="1"/>
      <c r="AM88" s="1"/>
      <c r="AN88" s="142"/>
      <c r="AO88" s="1"/>
      <c r="AP88" s="1"/>
      <c r="AQ88" s="1"/>
      <c r="AR88" s="1"/>
      <c r="AS88" s="142"/>
      <c r="AX88" s="144"/>
      <c r="AY88" s="1"/>
      <c r="AZ88" s="142"/>
      <c r="BA88" s="1"/>
      <c r="BB88" s="142"/>
      <c r="BC88" s="1"/>
      <c r="BD88" s="1"/>
      <c r="BE88" s="1"/>
      <c r="BF88" s="1"/>
      <c r="BG88" s="142"/>
      <c r="BH88" s="1"/>
      <c r="BI88" s="1"/>
      <c r="BJ88" s="1"/>
      <c r="BK88" s="1"/>
      <c r="BL88" s="142"/>
      <c r="BS88" s="1"/>
      <c r="BT88" s="1"/>
      <c r="BU88" s="1"/>
      <c r="BV88" s="1"/>
      <c r="BW88" s="1"/>
      <c r="BX88" s="1"/>
      <c r="BY88" s="1"/>
      <c r="BZ88" s="1"/>
      <c r="CA88" s="1"/>
      <c r="CK88" s="151"/>
      <c r="CL88" s="77"/>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row>
    <row r="89" spans="1:237" s="17" customFormat="1" x14ac:dyDescent="0.15">
      <c r="A89" s="1"/>
      <c r="B89" s="1"/>
      <c r="C89" s="1"/>
      <c r="D89" s="1"/>
      <c r="E89" s="1"/>
      <c r="F89" s="1"/>
      <c r="G89" s="1"/>
      <c r="H89" s="1"/>
      <c r="I89" s="1"/>
      <c r="J89" s="1"/>
      <c r="K89" s="1"/>
      <c r="L89" s="1"/>
      <c r="M89" s="1"/>
      <c r="N89" s="1"/>
      <c r="O89" s="142"/>
      <c r="P89" s="1"/>
      <c r="Q89" s="1"/>
      <c r="R89" s="1"/>
      <c r="S89" s="1"/>
      <c r="T89" s="142"/>
      <c r="Y89" s="144"/>
      <c r="AA89" s="1"/>
      <c r="AB89" s="1"/>
      <c r="AC89" s="1"/>
      <c r="AD89" s="142"/>
      <c r="AE89" s="1"/>
      <c r="AF89" s="1"/>
      <c r="AG89" s="1"/>
      <c r="AH89" s="1"/>
      <c r="AI89" s="142"/>
      <c r="AJ89" s="1"/>
      <c r="AK89" s="1"/>
      <c r="AL89" s="1"/>
      <c r="AM89" s="1"/>
      <c r="AN89" s="142"/>
      <c r="AO89" s="1"/>
      <c r="AP89" s="1"/>
      <c r="AQ89" s="1"/>
      <c r="AR89" s="1"/>
      <c r="AS89" s="142"/>
      <c r="AX89" s="144"/>
      <c r="AY89" s="1"/>
      <c r="AZ89" s="142"/>
      <c r="BA89" s="1"/>
      <c r="BB89" s="142"/>
      <c r="BC89" s="1"/>
      <c r="BD89" s="1"/>
      <c r="BE89" s="1"/>
      <c r="BF89" s="1"/>
      <c r="BG89" s="142"/>
      <c r="BH89" s="1"/>
      <c r="BI89" s="1"/>
      <c r="BJ89" s="1"/>
      <c r="BK89" s="1"/>
      <c r="BL89" s="142"/>
      <c r="BS89" s="1"/>
      <c r="BT89" s="1"/>
      <c r="BU89" s="1"/>
      <c r="BV89" s="1"/>
      <c r="BW89" s="1"/>
      <c r="BX89" s="1"/>
      <c r="BY89" s="1"/>
      <c r="BZ89" s="1"/>
      <c r="CA89" s="1"/>
      <c r="CK89" s="151"/>
      <c r="CL89" s="77"/>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row>
    <row r="90" spans="1:237" s="17" customFormat="1" x14ac:dyDescent="0.15">
      <c r="A90" s="1"/>
      <c r="B90" s="1"/>
      <c r="C90" s="1"/>
      <c r="D90" s="1"/>
      <c r="E90" s="1"/>
      <c r="F90" s="1"/>
      <c r="G90" s="1"/>
      <c r="H90" s="1"/>
      <c r="I90" s="1"/>
      <c r="J90" s="1"/>
      <c r="K90" s="1"/>
      <c r="L90" s="1"/>
      <c r="M90" s="1"/>
      <c r="N90" s="1"/>
      <c r="O90" s="142"/>
      <c r="P90" s="1"/>
      <c r="Q90" s="1"/>
      <c r="R90" s="1"/>
      <c r="S90" s="1"/>
      <c r="T90" s="142"/>
      <c r="Y90" s="144"/>
      <c r="AA90" s="1"/>
      <c r="AB90" s="1"/>
      <c r="AC90" s="1"/>
      <c r="AD90" s="142"/>
      <c r="AE90" s="1"/>
      <c r="AF90" s="1"/>
      <c r="AG90" s="1"/>
      <c r="AH90" s="1"/>
      <c r="AI90" s="142"/>
      <c r="AJ90" s="1"/>
      <c r="AK90" s="1"/>
      <c r="AL90" s="1"/>
      <c r="AM90" s="1"/>
      <c r="AN90" s="142"/>
      <c r="AO90" s="1"/>
      <c r="AP90" s="1"/>
      <c r="AQ90" s="1"/>
      <c r="AR90" s="1"/>
      <c r="AS90" s="142"/>
      <c r="AX90" s="144"/>
      <c r="AY90" s="1"/>
      <c r="AZ90" s="142"/>
      <c r="BA90" s="1"/>
      <c r="BB90" s="142"/>
      <c r="BC90" s="1"/>
      <c r="BD90" s="1"/>
      <c r="BE90" s="1"/>
      <c r="BF90" s="1"/>
      <c r="BG90" s="142"/>
      <c r="BH90" s="1"/>
      <c r="BI90" s="1"/>
      <c r="BJ90" s="1"/>
      <c r="BK90" s="1"/>
      <c r="BL90" s="142"/>
      <c r="BS90" s="1"/>
      <c r="BT90" s="1"/>
      <c r="BU90" s="1"/>
      <c r="BV90" s="1"/>
      <c r="BW90" s="1"/>
      <c r="BX90" s="1"/>
      <c r="BY90" s="1"/>
      <c r="BZ90" s="1"/>
      <c r="CA90" s="1"/>
      <c r="CK90" s="151"/>
      <c r="CL90" s="77"/>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row>
    <row r="91" spans="1:237" s="17" customFormat="1" x14ac:dyDescent="0.15">
      <c r="A91" s="1"/>
      <c r="B91" s="1"/>
      <c r="C91" s="1"/>
      <c r="D91" s="1"/>
      <c r="E91" s="1"/>
      <c r="F91" s="1"/>
      <c r="G91" s="1"/>
      <c r="H91" s="1"/>
      <c r="I91" s="1"/>
      <c r="J91" s="1"/>
      <c r="K91" s="1"/>
      <c r="L91" s="1"/>
      <c r="M91" s="1"/>
      <c r="N91" s="1"/>
      <c r="O91" s="142"/>
      <c r="P91" s="1"/>
      <c r="Q91" s="1"/>
      <c r="R91" s="1"/>
      <c r="S91" s="1"/>
      <c r="T91" s="142"/>
      <c r="Y91" s="144"/>
      <c r="AA91" s="1"/>
      <c r="AB91" s="1"/>
      <c r="AC91" s="1"/>
      <c r="AD91" s="142"/>
      <c r="AE91" s="1"/>
      <c r="AF91" s="1"/>
      <c r="AG91" s="1"/>
      <c r="AH91" s="1"/>
      <c r="AI91" s="142"/>
      <c r="AJ91" s="1"/>
      <c r="AK91" s="1"/>
      <c r="AL91" s="1"/>
      <c r="AM91" s="1"/>
      <c r="AN91" s="142"/>
      <c r="AO91" s="1"/>
      <c r="AP91" s="1"/>
      <c r="AQ91" s="1"/>
      <c r="AR91" s="1"/>
      <c r="AS91" s="142"/>
      <c r="AX91" s="144"/>
      <c r="AY91" s="1"/>
      <c r="AZ91" s="142"/>
      <c r="BA91" s="1"/>
      <c r="BB91" s="142"/>
      <c r="BC91" s="1"/>
      <c r="BD91" s="1"/>
      <c r="BE91" s="1"/>
      <c r="BF91" s="1"/>
      <c r="BG91" s="142"/>
      <c r="BH91" s="1"/>
      <c r="BI91" s="1"/>
      <c r="BJ91" s="1"/>
      <c r="BK91" s="1"/>
      <c r="BL91" s="142"/>
      <c r="BS91" s="1"/>
      <c r="BT91" s="1"/>
      <c r="BU91" s="1"/>
      <c r="BV91" s="1"/>
      <c r="BW91" s="1"/>
      <c r="BX91" s="1"/>
      <c r="BY91" s="1"/>
      <c r="BZ91" s="1"/>
      <c r="CA91" s="1"/>
      <c r="CK91" s="151"/>
      <c r="CL91" s="77"/>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row>
    <row r="92" spans="1:237" s="17" customFormat="1" x14ac:dyDescent="0.15">
      <c r="A92" s="1"/>
      <c r="B92" s="1"/>
      <c r="C92" s="1"/>
      <c r="D92" s="1"/>
      <c r="E92" s="1"/>
      <c r="F92" s="1"/>
      <c r="G92" s="1"/>
      <c r="H92" s="1"/>
      <c r="I92" s="1"/>
      <c r="J92" s="1"/>
      <c r="K92" s="1"/>
      <c r="L92" s="1"/>
      <c r="M92" s="1"/>
      <c r="N92" s="1"/>
      <c r="O92" s="142"/>
      <c r="P92" s="1"/>
      <c r="Q92" s="1"/>
      <c r="R92" s="1"/>
      <c r="S92" s="1"/>
      <c r="T92" s="142"/>
      <c r="Y92" s="144"/>
      <c r="AA92" s="1"/>
      <c r="AB92" s="1"/>
      <c r="AC92" s="1"/>
      <c r="AD92" s="142"/>
      <c r="AE92" s="1"/>
      <c r="AF92" s="1"/>
      <c r="AG92" s="1"/>
      <c r="AH92" s="1"/>
      <c r="AI92" s="142"/>
      <c r="AJ92" s="1"/>
      <c r="AK92" s="1"/>
      <c r="AL92" s="1"/>
      <c r="AM92" s="1"/>
      <c r="AN92" s="142"/>
      <c r="AO92" s="1"/>
      <c r="AP92" s="1"/>
      <c r="AQ92" s="1"/>
      <c r="AR92" s="1"/>
      <c r="AS92" s="142"/>
      <c r="AX92" s="144"/>
      <c r="AY92" s="1"/>
      <c r="AZ92" s="142"/>
      <c r="BA92" s="1"/>
      <c r="BB92" s="142"/>
      <c r="BC92" s="1"/>
      <c r="BD92" s="1"/>
      <c r="BE92" s="1"/>
      <c r="BF92" s="1"/>
      <c r="BG92" s="142"/>
      <c r="BH92" s="1"/>
      <c r="BI92" s="1"/>
      <c r="BJ92" s="1"/>
      <c r="BK92" s="1"/>
      <c r="BL92" s="142"/>
      <c r="BS92" s="1"/>
      <c r="BT92" s="1"/>
      <c r="BU92" s="1"/>
      <c r="BV92" s="1"/>
      <c r="BW92" s="1"/>
      <c r="BX92" s="1"/>
      <c r="BY92" s="1"/>
      <c r="BZ92" s="1"/>
      <c r="CA92" s="1"/>
      <c r="CK92" s="151"/>
      <c r="CL92" s="77"/>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row>
    <row r="93" spans="1:237" s="17" customFormat="1" x14ac:dyDescent="0.15">
      <c r="A93" s="1"/>
      <c r="B93" s="1"/>
      <c r="C93" s="1"/>
      <c r="D93" s="1"/>
      <c r="E93" s="1"/>
      <c r="F93" s="1"/>
      <c r="G93" s="1"/>
      <c r="H93" s="1"/>
      <c r="I93" s="1"/>
      <c r="J93" s="1"/>
      <c r="K93" s="1"/>
      <c r="L93" s="1"/>
      <c r="M93" s="1"/>
      <c r="N93" s="1"/>
      <c r="O93" s="142"/>
      <c r="P93" s="1"/>
      <c r="Q93" s="1"/>
      <c r="R93" s="1"/>
      <c r="S93" s="1"/>
      <c r="T93" s="142"/>
      <c r="Y93" s="144"/>
      <c r="AA93" s="1"/>
      <c r="AB93" s="1"/>
      <c r="AC93" s="1"/>
      <c r="AD93" s="142"/>
      <c r="AE93" s="1"/>
      <c r="AF93" s="1"/>
      <c r="AG93" s="1"/>
      <c r="AH93" s="1"/>
      <c r="AI93" s="142"/>
      <c r="AJ93" s="1"/>
      <c r="AK93" s="1"/>
      <c r="AL93" s="1"/>
      <c r="AM93" s="1"/>
      <c r="AN93" s="142"/>
      <c r="AO93" s="1"/>
      <c r="AP93" s="1"/>
      <c r="AQ93" s="1"/>
      <c r="AR93" s="1"/>
      <c r="AS93" s="142"/>
      <c r="AX93" s="144"/>
      <c r="AY93" s="1"/>
      <c r="AZ93" s="142"/>
      <c r="BA93" s="1"/>
      <c r="BB93" s="142"/>
      <c r="BC93" s="1"/>
      <c r="BD93" s="1"/>
      <c r="BE93" s="1"/>
      <c r="BF93" s="1"/>
      <c r="BG93" s="142"/>
      <c r="BH93" s="1"/>
      <c r="BI93" s="1"/>
      <c r="BJ93" s="1"/>
      <c r="BK93" s="1"/>
      <c r="BL93" s="142"/>
      <c r="BS93" s="1"/>
      <c r="BT93" s="1"/>
      <c r="BU93" s="1"/>
      <c r="BV93" s="1"/>
      <c r="BW93" s="1"/>
      <c r="BX93" s="1"/>
      <c r="BY93" s="1"/>
      <c r="BZ93" s="1"/>
      <c r="CA93" s="1"/>
      <c r="CK93" s="151"/>
      <c r="CL93" s="77"/>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row>
    <row r="94" spans="1:237" s="17" customFormat="1" x14ac:dyDescent="0.15">
      <c r="A94" s="1"/>
      <c r="B94" s="1"/>
      <c r="C94" s="1"/>
      <c r="D94" s="1"/>
      <c r="E94" s="1"/>
      <c r="F94" s="1"/>
      <c r="G94" s="1"/>
      <c r="H94" s="1"/>
      <c r="I94" s="1"/>
      <c r="J94" s="1"/>
      <c r="K94" s="1"/>
      <c r="L94" s="1"/>
      <c r="M94" s="1"/>
      <c r="N94" s="1"/>
      <c r="O94" s="142"/>
      <c r="P94" s="1"/>
      <c r="Q94" s="1"/>
      <c r="R94" s="1"/>
      <c r="S94" s="1"/>
      <c r="T94" s="142"/>
      <c r="Y94" s="144"/>
      <c r="AA94" s="1"/>
      <c r="AB94" s="1"/>
      <c r="AC94" s="1"/>
      <c r="AD94" s="142"/>
      <c r="AE94" s="1"/>
      <c r="AF94" s="1"/>
      <c r="AG94" s="1"/>
      <c r="AH94" s="1"/>
      <c r="AI94" s="142"/>
      <c r="AJ94" s="1"/>
      <c r="AK94" s="1"/>
      <c r="AL94" s="1"/>
      <c r="AM94" s="1"/>
      <c r="AN94" s="142"/>
      <c r="AO94" s="1"/>
      <c r="AP94" s="1"/>
      <c r="AQ94" s="1"/>
      <c r="AR94" s="1"/>
      <c r="AS94" s="142"/>
      <c r="AX94" s="144"/>
      <c r="AY94" s="1"/>
      <c r="AZ94" s="142"/>
      <c r="BA94" s="1"/>
      <c r="BB94" s="142"/>
      <c r="BC94" s="1"/>
      <c r="BD94" s="1"/>
      <c r="BE94" s="1"/>
      <c r="BF94" s="1"/>
      <c r="BG94" s="142"/>
      <c r="BH94" s="1"/>
      <c r="BI94" s="1"/>
      <c r="BJ94" s="1"/>
      <c r="BK94" s="1"/>
      <c r="BL94" s="142"/>
      <c r="BS94" s="1"/>
      <c r="BT94" s="1"/>
      <c r="BU94" s="1"/>
      <c r="BV94" s="1"/>
      <c r="BW94" s="1"/>
      <c r="BX94" s="1"/>
      <c r="BY94" s="1"/>
      <c r="BZ94" s="1"/>
      <c r="CA94" s="1"/>
      <c r="CK94" s="151"/>
      <c r="CL94" s="77"/>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row>
    <row r="95" spans="1:237" s="17" customFormat="1" x14ac:dyDescent="0.15">
      <c r="A95" s="1"/>
      <c r="B95" s="1"/>
      <c r="C95" s="1"/>
      <c r="D95" s="1"/>
      <c r="E95" s="1"/>
      <c r="F95" s="1"/>
      <c r="G95" s="1"/>
      <c r="H95" s="1"/>
      <c r="I95" s="1"/>
      <c r="J95" s="1"/>
      <c r="K95" s="1"/>
      <c r="L95" s="1"/>
      <c r="M95" s="1"/>
      <c r="N95" s="1"/>
      <c r="O95" s="142"/>
      <c r="P95" s="1"/>
      <c r="Q95" s="1"/>
      <c r="R95" s="1"/>
      <c r="S95" s="1"/>
      <c r="T95" s="142"/>
      <c r="Y95" s="144"/>
      <c r="AA95" s="1"/>
      <c r="AB95" s="1"/>
      <c r="AC95" s="1"/>
      <c r="AD95" s="142"/>
      <c r="AE95" s="1"/>
      <c r="AF95" s="1"/>
      <c r="AG95" s="1"/>
      <c r="AH95" s="1"/>
      <c r="AI95" s="142"/>
      <c r="AJ95" s="1"/>
      <c r="AK95" s="1"/>
      <c r="AL95" s="1"/>
      <c r="AM95" s="1"/>
      <c r="AN95" s="142"/>
      <c r="AO95" s="1"/>
      <c r="AP95" s="1"/>
      <c r="AQ95" s="1"/>
      <c r="AR95" s="1"/>
      <c r="AS95" s="142"/>
      <c r="AX95" s="144"/>
      <c r="AY95" s="1"/>
      <c r="AZ95" s="142"/>
      <c r="BA95" s="1"/>
      <c r="BB95" s="142"/>
      <c r="BC95" s="1"/>
      <c r="BD95" s="1"/>
      <c r="BE95" s="1"/>
      <c r="BF95" s="1"/>
      <c r="BG95" s="142"/>
      <c r="BH95" s="1"/>
      <c r="BI95" s="1"/>
      <c r="BJ95" s="1"/>
      <c r="BK95" s="1"/>
      <c r="BL95" s="142"/>
      <c r="BS95" s="1"/>
      <c r="BT95" s="1"/>
      <c r="BU95" s="1"/>
      <c r="BV95" s="1"/>
      <c r="BW95" s="1"/>
      <c r="BX95" s="1"/>
      <c r="BY95" s="1"/>
      <c r="BZ95" s="1"/>
      <c r="CA95" s="1"/>
      <c r="CK95" s="151"/>
      <c r="CL95" s="77"/>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row>
    <row r="96" spans="1:237" s="17" customFormat="1" x14ac:dyDescent="0.15">
      <c r="A96" s="1"/>
      <c r="B96" s="1"/>
      <c r="C96" s="1"/>
      <c r="D96" s="1"/>
      <c r="E96" s="1"/>
      <c r="F96" s="1"/>
      <c r="G96" s="1"/>
      <c r="H96" s="1"/>
      <c r="I96" s="1"/>
      <c r="J96" s="1"/>
      <c r="K96" s="1"/>
      <c r="L96" s="1"/>
      <c r="M96" s="1"/>
      <c r="N96" s="1"/>
      <c r="O96" s="142"/>
      <c r="P96" s="1"/>
      <c r="Q96" s="1"/>
      <c r="R96" s="1"/>
      <c r="S96" s="1"/>
      <c r="T96" s="142"/>
      <c r="Y96" s="144"/>
      <c r="AA96" s="1"/>
      <c r="AB96" s="1"/>
      <c r="AC96" s="1"/>
      <c r="AD96" s="142"/>
      <c r="AE96" s="1"/>
      <c r="AF96" s="1"/>
      <c r="AG96" s="1"/>
      <c r="AH96" s="1"/>
      <c r="AI96" s="142"/>
      <c r="AJ96" s="1"/>
      <c r="AK96" s="1"/>
      <c r="AL96" s="1"/>
      <c r="AM96" s="1"/>
      <c r="AN96" s="142"/>
      <c r="AO96" s="1"/>
      <c r="AP96" s="1"/>
      <c r="AQ96" s="1"/>
      <c r="AR96" s="1"/>
      <c r="AS96" s="142"/>
      <c r="AX96" s="144"/>
      <c r="AY96" s="1"/>
      <c r="AZ96" s="142"/>
      <c r="BA96" s="1"/>
      <c r="BB96" s="142"/>
      <c r="BC96" s="1"/>
      <c r="BD96" s="1"/>
      <c r="BE96" s="1"/>
      <c r="BF96" s="1"/>
      <c r="BG96" s="142"/>
      <c r="BH96" s="1"/>
      <c r="BI96" s="1"/>
      <c r="BJ96" s="1"/>
      <c r="BK96" s="1"/>
      <c r="BL96" s="142"/>
      <c r="BS96" s="1"/>
      <c r="BT96" s="1"/>
      <c r="BU96" s="1"/>
      <c r="BV96" s="1"/>
      <c r="BW96" s="1"/>
      <c r="BX96" s="1"/>
      <c r="BY96" s="1"/>
      <c r="BZ96" s="1"/>
      <c r="CA96" s="1"/>
      <c r="CK96" s="151"/>
      <c r="CL96" s="77"/>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row>
    <row r="97" spans="1:237" s="17" customFormat="1" x14ac:dyDescent="0.15">
      <c r="A97" s="1"/>
      <c r="B97" s="1"/>
      <c r="C97" s="1"/>
      <c r="D97" s="1"/>
      <c r="E97" s="1"/>
      <c r="F97" s="1"/>
      <c r="G97" s="1"/>
      <c r="H97" s="1"/>
      <c r="I97" s="1"/>
      <c r="J97" s="1"/>
      <c r="K97" s="1"/>
      <c r="L97" s="1"/>
      <c r="M97" s="1"/>
      <c r="N97" s="1"/>
      <c r="O97" s="142"/>
      <c r="P97" s="1"/>
      <c r="Q97" s="1"/>
      <c r="R97" s="1"/>
      <c r="S97" s="1"/>
      <c r="T97" s="142"/>
      <c r="Y97" s="144"/>
      <c r="AA97" s="1"/>
      <c r="AB97" s="1"/>
      <c r="AC97" s="1"/>
      <c r="AD97" s="142"/>
      <c r="AE97" s="1"/>
      <c r="AF97" s="1"/>
      <c r="AG97" s="1"/>
      <c r="AH97" s="1"/>
      <c r="AI97" s="142"/>
      <c r="AJ97" s="1"/>
      <c r="AK97" s="1"/>
      <c r="AL97" s="1"/>
      <c r="AM97" s="1"/>
      <c r="AN97" s="142"/>
      <c r="AO97" s="1"/>
      <c r="AP97" s="1"/>
      <c r="AQ97" s="1"/>
      <c r="AR97" s="1"/>
      <c r="AS97" s="142"/>
      <c r="AX97" s="144"/>
      <c r="AY97" s="1"/>
      <c r="AZ97" s="142"/>
      <c r="BA97" s="1"/>
      <c r="BB97" s="142"/>
      <c r="BC97" s="1"/>
      <c r="BD97" s="1"/>
      <c r="BE97" s="1"/>
      <c r="BF97" s="1"/>
      <c r="BG97" s="142"/>
      <c r="BH97" s="1"/>
      <c r="BI97" s="1"/>
      <c r="BJ97" s="1"/>
      <c r="BK97" s="1"/>
      <c r="BL97" s="142"/>
      <c r="BS97" s="1"/>
      <c r="BT97" s="1"/>
      <c r="BU97" s="1"/>
      <c r="BV97" s="1"/>
      <c r="BW97" s="1"/>
      <c r="BX97" s="1"/>
      <c r="BY97" s="1"/>
      <c r="BZ97" s="1"/>
      <c r="CA97" s="1"/>
      <c r="CK97" s="151"/>
      <c r="CL97" s="77"/>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row>
    <row r="98" spans="1:237" s="17" customFormat="1" x14ac:dyDescent="0.15">
      <c r="A98" s="1"/>
      <c r="B98" s="1"/>
      <c r="C98" s="1"/>
      <c r="D98" s="1"/>
      <c r="E98" s="1"/>
      <c r="F98" s="1"/>
      <c r="G98" s="1"/>
      <c r="H98" s="1"/>
      <c r="I98" s="1"/>
      <c r="J98" s="1"/>
      <c r="K98" s="1"/>
      <c r="L98" s="1"/>
      <c r="M98" s="1"/>
      <c r="N98" s="1"/>
      <c r="O98" s="142"/>
      <c r="P98" s="1"/>
      <c r="Q98" s="1"/>
      <c r="R98" s="1"/>
      <c r="S98" s="1"/>
      <c r="T98" s="142"/>
      <c r="Y98" s="144"/>
      <c r="AA98" s="1"/>
      <c r="AB98" s="1"/>
      <c r="AC98" s="1"/>
      <c r="AD98" s="142"/>
      <c r="AE98" s="1"/>
      <c r="AF98" s="1"/>
      <c r="AG98" s="1"/>
      <c r="AH98" s="1"/>
      <c r="AI98" s="142"/>
      <c r="AJ98" s="1"/>
      <c r="AK98" s="1"/>
      <c r="AL98" s="1"/>
      <c r="AM98" s="1"/>
      <c r="AN98" s="142"/>
      <c r="AO98" s="1"/>
      <c r="AP98" s="1"/>
      <c r="AQ98" s="1"/>
      <c r="AR98" s="1"/>
      <c r="AS98" s="142"/>
      <c r="AX98" s="144"/>
      <c r="AY98" s="1"/>
      <c r="AZ98" s="142"/>
      <c r="BA98" s="1"/>
      <c r="BB98" s="142"/>
      <c r="BC98" s="1"/>
      <c r="BD98" s="1"/>
      <c r="BE98" s="1"/>
      <c r="BF98" s="1"/>
      <c r="BG98" s="142"/>
      <c r="BH98" s="1"/>
      <c r="BI98" s="1"/>
      <c r="BJ98" s="1"/>
      <c r="BK98" s="1"/>
      <c r="BL98" s="142"/>
      <c r="BS98" s="1"/>
      <c r="BT98" s="1"/>
      <c r="BU98" s="1"/>
      <c r="BV98" s="1"/>
      <c r="BW98" s="1"/>
      <c r="BX98" s="1"/>
      <c r="BY98" s="1"/>
      <c r="BZ98" s="1"/>
      <c r="CA98" s="1"/>
      <c r="CK98" s="151"/>
      <c r="CL98" s="77"/>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row>
    <row r="99" spans="1:237" s="17" customFormat="1" x14ac:dyDescent="0.15">
      <c r="A99" s="1"/>
      <c r="B99" s="1"/>
      <c r="C99" s="1"/>
      <c r="D99" s="1"/>
      <c r="E99" s="1"/>
      <c r="F99" s="1"/>
      <c r="G99" s="1"/>
      <c r="H99" s="1"/>
      <c r="I99" s="1"/>
      <c r="J99" s="1"/>
      <c r="K99" s="1"/>
      <c r="L99" s="1"/>
      <c r="M99" s="1"/>
      <c r="N99" s="1"/>
      <c r="O99" s="142"/>
      <c r="P99" s="1"/>
      <c r="Q99" s="1"/>
      <c r="R99" s="1"/>
      <c r="S99" s="1"/>
      <c r="T99" s="142"/>
      <c r="Y99" s="144"/>
      <c r="AA99" s="1"/>
      <c r="AB99" s="1"/>
      <c r="AC99" s="1"/>
      <c r="AD99" s="142"/>
      <c r="AE99" s="1"/>
      <c r="AF99" s="1"/>
      <c r="AG99" s="1"/>
      <c r="AH99" s="1"/>
      <c r="AI99" s="142"/>
      <c r="AJ99" s="1"/>
      <c r="AK99" s="1"/>
      <c r="AL99" s="1"/>
      <c r="AM99" s="1"/>
      <c r="AN99" s="142"/>
      <c r="AO99" s="1"/>
      <c r="AP99" s="1"/>
      <c r="AQ99" s="1"/>
      <c r="AR99" s="1"/>
      <c r="AS99" s="142"/>
      <c r="AX99" s="144"/>
      <c r="AY99" s="1"/>
      <c r="AZ99" s="142"/>
      <c r="BA99" s="1"/>
      <c r="BB99" s="142"/>
      <c r="BC99" s="1"/>
      <c r="BD99" s="1"/>
      <c r="BE99" s="1"/>
      <c r="BF99" s="1"/>
      <c r="BG99" s="142"/>
      <c r="BH99" s="1"/>
      <c r="BI99" s="1"/>
      <c r="BJ99" s="1"/>
      <c r="BK99" s="1"/>
      <c r="BL99" s="142"/>
      <c r="BS99" s="1"/>
      <c r="BT99" s="1"/>
      <c r="BU99" s="1"/>
      <c r="BV99" s="1"/>
      <c r="BW99" s="1"/>
      <c r="BX99" s="1"/>
      <c r="BY99" s="1"/>
      <c r="BZ99" s="1"/>
      <c r="CA99" s="1"/>
      <c r="CK99" s="151"/>
      <c r="CL99" s="77"/>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row>
    <row r="100" spans="1:237" s="17" customFormat="1" x14ac:dyDescent="0.15">
      <c r="A100" s="1"/>
      <c r="B100" s="1"/>
      <c r="C100" s="1"/>
      <c r="D100" s="1"/>
      <c r="E100" s="1"/>
      <c r="F100" s="1"/>
      <c r="G100" s="1"/>
      <c r="H100" s="1"/>
      <c r="I100" s="1"/>
      <c r="J100" s="1"/>
      <c r="K100" s="1"/>
      <c r="L100" s="1"/>
      <c r="M100" s="1"/>
      <c r="N100" s="1"/>
      <c r="O100" s="142"/>
      <c r="P100" s="1"/>
      <c r="Q100" s="1"/>
      <c r="R100" s="1"/>
      <c r="S100" s="1"/>
      <c r="T100" s="142"/>
      <c r="Y100" s="144"/>
      <c r="AA100" s="1"/>
      <c r="AB100" s="1"/>
      <c r="AC100" s="1"/>
      <c r="AD100" s="142"/>
      <c r="AE100" s="1"/>
      <c r="AF100" s="1"/>
      <c r="AG100" s="1"/>
      <c r="AH100" s="1"/>
      <c r="AI100" s="142"/>
      <c r="AJ100" s="1"/>
      <c r="AK100" s="1"/>
      <c r="AL100" s="1"/>
      <c r="AM100" s="1"/>
      <c r="AN100" s="142"/>
      <c r="AO100" s="1"/>
      <c r="AP100" s="1"/>
      <c r="AQ100" s="1"/>
      <c r="AR100" s="1"/>
      <c r="AS100" s="142"/>
      <c r="AX100" s="144"/>
      <c r="AY100" s="1"/>
      <c r="AZ100" s="142"/>
      <c r="BA100" s="1"/>
      <c r="BB100" s="142"/>
      <c r="BC100" s="1"/>
      <c r="BD100" s="1"/>
      <c r="BE100" s="1"/>
      <c r="BF100" s="1"/>
      <c r="BG100" s="142"/>
      <c r="BH100" s="1"/>
      <c r="BI100" s="1"/>
      <c r="BJ100" s="1"/>
      <c r="BK100" s="1"/>
      <c r="BL100" s="142"/>
      <c r="BS100" s="1"/>
      <c r="BT100" s="1"/>
      <c r="BU100" s="1"/>
      <c r="BV100" s="1"/>
      <c r="BW100" s="1"/>
      <c r="BX100" s="1"/>
      <c r="BY100" s="1"/>
      <c r="BZ100" s="1"/>
      <c r="CA100" s="1"/>
      <c r="CK100" s="151"/>
      <c r="CL100" s="77"/>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row>
    <row r="101" spans="1:237" s="17" customFormat="1" x14ac:dyDescent="0.15">
      <c r="A101" s="1"/>
      <c r="B101" s="1"/>
      <c r="C101" s="1"/>
      <c r="D101" s="1"/>
      <c r="E101" s="1"/>
      <c r="F101" s="1"/>
      <c r="G101" s="1"/>
      <c r="H101" s="1"/>
      <c r="I101" s="1"/>
      <c r="J101" s="1"/>
      <c r="K101" s="1"/>
      <c r="L101" s="1"/>
      <c r="M101" s="1"/>
      <c r="N101" s="1"/>
      <c r="O101" s="142"/>
      <c r="P101" s="1"/>
      <c r="Q101" s="1"/>
      <c r="R101" s="1"/>
      <c r="S101" s="1"/>
      <c r="T101" s="142"/>
      <c r="Y101" s="144"/>
      <c r="AA101" s="1"/>
      <c r="AB101" s="1"/>
      <c r="AC101" s="1"/>
      <c r="AD101" s="142"/>
      <c r="AE101" s="1"/>
      <c r="AF101" s="1"/>
      <c r="AG101" s="1"/>
      <c r="AH101" s="1"/>
      <c r="AI101" s="142"/>
      <c r="AJ101" s="1"/>
      <c r="AK101" s="1"/>
      <c r="AL101" s="1"/>
      <c r="AM101" s="1"/>
      <c r="AN101" s="142"/>
      <c r="AO101" s="1"/>
      <c r="AP101" s="1"/>
      <c r="AQ101" s="1"/>
      <c r="AR101" s="1"/>
      <c r="AS101" s="142"/>
      <c r="AX101" s="144"/>
      <c r="AY101" s="1"/>
      <c r="AZ101" s="142"/>
      <c r="BA101" s="1"/>
      <c r="BB101" s="142"/>
      <c r="BC101" s="1"/>
      <c r="BD101" s="1"/>
      <c r="BE101" s="1"/>
      <c r="BF101" s="1"/>
      <c r="BG101" s="142"/>
      <c r="BH101" s="1"/>
      <c r="BI101" s="1"/>
      <c r="BJ101" s="1"/>
      <c r="BK101" s="1"/>
      <c r="BL101" s="142"/>
      <c r="BS101" s="1"/>
      <c r="BT101" s="1"/>
      <c r="BU101" s="1"/>
      <c r="BV101" s="1"/>
      <c r="BW101" s="1"/>
      <c r="BX101" s="1"/>
      <c r="BY101" s="1"/>
      <c r="BZ101" s="1"/>
      <c r="CA101" s="1"/>
      <c r="CK101" s="151"/>
      <c r="CL101" s="77"/>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row>
    <row r="102" spans="1:237" s="17" customFormat="1" x14ac:dyDescent="0.15">
      <c r="A102" s="1"/>
      <c r="B102" s="1"/>
      <c r="C102" s="1"/>
      <c r="D102" s="1"/>
      <c r="E102" s="1"/>
      <c r="F102" s="1"/>
      <c r="G102" s="1"/>
      <c r="H102" s="1"/>
      <c r="I102" s="1"/>
      <c r="J102" s="1"/>
      <c r="K102" s="1"/>
      <c r="L102" s="1"/>
      <c r="M102" s="1"/>
      <c r="N102" s="1"/>
      <c r="O102" s="142"/>
      <c r="P102" s="1"/>
      <c r="Q102" s="1"/>
      <c r="R102" s="1"/>
      <c r="S102" s="1"/>
      <c r="T102" s="142"/>
      <c r="Y102" s="144"/>
      <c r="AA102" s="1"/>
      <c r="AB102" s="1"/>
      <c r="AC102" s="1"/>
      <c r="AD102" s="142"/>
      <c r="AE102" s="1"/>
      <c r="AF102" s="1"/>
      <c r="AG102" s="1"/>
      <c r="AH102" s="1"/>
      <c r="AI102" s="142"/>
      <c r="AJ102" s="1"/>
      <c r="AK102" s="1"/>
      <c r="AL102" s="1"/>
      <c r="AM102" s="1"/>
      <c r="AN102" s="142"/>
      <c r="AO102" s="1"/>
      <c r="AP102" s="1"/>
      <c r="AQ102" s="1"/>
      <c r="AR102" s="1"/>
      <c r="AS102" s="142"/>
      <c r="AX102" s="144"/>
      <c r="AY102" s="1"/>
      <c r="AZ102" s="142"/>
      <c r="BA102" s="1"/>
      <c r="BB102" s="142"/>
      <c r="BC102" s="1"/>
      <c r="BD102" s="1"/>
      <c r="BE102" s="1"/>
      <c r="BF102" s="1"/>
      <c r="BG102" s="142"/>
      <c r="BH102" s="1"/>
      <c r="BI102" s="1"/>
      <c r="BJ102" s="1"/>
      <c r="BK102" s="1"/>
      <c r="BL102" s="142"/>
      <c r="BS102" s="1"/>
      <c r="BT102" s="1"/>
      <c r="BU102" s="1"/>
      <c r="BV102" s="1"/>
      <c r="BW102" s="1"/>
      <c r="BX102" s="1"/>
      <c r="BY102" s="1"/>
      <c r="BZ102" s="1"/>
      <c r="CA102" s="1"/>
      <c r="CK102" s="151"/>
      <c r="CL102" s="77"/>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row>
    <row r="103" spans="1:237" s="17" customFormat="1" x14ac:dyDescent="0.15">
      <c r="A103" s="1"/>
      <c r="B103" s="1"/>
      <c r="C103" s="1"/>
      <c r="D103" s="1"/>
      <c r="E103" s="1"/>
      <c r="F103" s="1"/>
      <c r="G103" s="1"/>
      <c r="H103" s="1"/>
      <c r="I103" s="1"/>
      <c r="J103" s="1"/>
      <c r="K103" s="1"/>
      <c r="L103" s="1"/>
      <c r="M103" s="1"/>
      <c r="N103" s="1"/>
      <c r="O103" s="142"/>
      <c r="P103" s="1"/>
      <c r="Q103" s="1"/>
      <c r="R103" s="1"/>
      <c r="S103" s="1"/>
      <c r="T103" s="142"/>
      <c r="Y103" s="144"/>
      <c r="AA103" s="1"/>
      <c r="AB103" s="1"/>
      <c r="AC103" s="1"/>
      <c r="AD103" s="142"/>
      <c r="AE103" s="1"/>
      <c r="AF103" s="1"/>
      <c r="AG103" s="1"/>
      <c r="AH103" s="1"/>
      <c r="AI103" s="142"/>
      <c r="AJ103" s="1"/>
      <c r="AK103" s="1"/>
      <c r="AL103" s="1"/>
      <c r="AM103" s="1"/>
      <c r="AN103" s="142"/>
      <c r="AO103" s="1"/>
      <c r="AP103" s="1"/>
      <c r="AQ103" s="1"/>
      <c r="AR103" s="1"/>
      <c r="AS103" s="142"/>
      <c r="AX103" s="144"/>
      <c r="AY103" s="1"/>
      <c r="AZ103" s="142"/>
      <c r="BA103" s="1"/>
      <c r="BB103" s="142"/>
      <c r="BC103" s="1"/>
      <c r="BD103" s="1"/>
      <c r="BE103" s="1"/>
      <c r="BF103" s="1"/>
      <c r="BG103" s="142"/>
      <c r="BH103" s="1"/>
      <c r="BI103" s="1"/>
      <c r="BJ103" s="1"/>
      <c r="BK103" s="1"/>
      <c r="BL103" s="142"/>
      <c r="BS103" s="1"/>
      <c r="BT103" s="1"/>
      <c r="BU103" s="1"/>
      <c r="BV103" s="1"/>
      <c r="BW103" s="1"/>
      <c r="BX103" s="1"/>
      <c r="BY103" s="1"/>
      <c r="BZ103" s="1"/>
      <c r="CA103" s="1"/>
      <c r="CK103" s="151"/>
      <c r="CL103" s="77"/>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row>
  </sheetData>
  <pageMargins left="0.7" right="0.7" top="0.75" bottom="0.75" header="0.3" footer="0.3"/>
  <pageSetup paperSize="9"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455B-EDB0-6241-B511-21EFC5E617E2}">
  <dimension ref="A1:IC107"/>
  <sheetViews>
    <sheetView zoomScale="120" zoomScaleNormal="120" workbookViewId="0">
      <pane xSplit="1" ySplit="3" topLeftCell="CF4" activePane="bottomRight" state="frozen"/>
      <selection pane="topRight" activeCell="B1" sqref="B1"/>
      <selection pane="bottomLeft" activeCell="A4" sqref="A4"/>
      <selection pane="bottomRight" activeCell="CJ8" sqref="CJ8"/>
    </sheetView>
  </sheetViews>
  <sheetFormatPr baseColWidth="10" defaultColWidth="8.83203125" defaultRowHeight="13" x14ac:dyDescent="0.15"/>
  <cols>
    <col min="1" max="1" width="12.1640625" style="1" customWidth="1"/>
    <col min="2" max="2" width="5.5" style="1" customWidth="1"/>
    <col min="3" max="3" width="9.1640625" style="1" customWidth="1"/>
    <col min="4" max="6" width="8.5" style="1" customWidth="1"/>
    <col min="7" max="7" width="8.5" style="3" customWidth="1"/>
    <col min="8" max="10" width="9.1640625" style="1" customWidth="1"/>
    <col min="11" max="14" width="14.6640625" style="1" customWidth="1"/>
    <col min="15" max="15" width="14.6640625" style="142" customWidth="1"/>
    <col min="16" max="19" width="14.6640625" style="1" customWidth="1"/>
    <col min="20" max="20" width="14.6640625" style="142" customWidth="1"/>
    <col min="21" max="24" width="14.6640625" style="17" customWidth="1"/>
    <col min="25" max="25" width="14.6640625" style="144" customWidth="1"/>
    <col min="26" max="26" width="14.6640625" style="17" customWidth="1"/>
    <col min="27" max="29" width="14.6640625" style="1" customWidth="1"/>
    <col min="30" max="30" width="14.6640625" style="3" customWidth="1"/>
    <col min="31" max="34" width="14.6640625" style="1" customWidth="1"/>
    <col min="35" max="35" width="14.6640625" style="3" customWidth="1"/>
    <col min="36" max="39" width="14.6640625" style="1" customWidth="1"/>
    <col min="40" max="40" width="14.6640625" style="3" customWidth="1"/>
    <col min="41" max="44" width="14.6640625" style="1" customWidth="1"/>
    <col min="45" max="45" width="14.6640625" style="3" customWidth="1"/>
    <col min="46" max="49" width="14.6640625" style="17" customWidth="1"/>
    <col min="50" max="50" width="14.6640625" style="144" customWidth="1"/>
    <col min="51" max="51" width="14.6640625" style="1" customWidth="1"/>
    <col min="52" max="52" width="14.6640625" style="3" customWidth="1"/>
    <col min="53" max="53" width="16.33203125" style="1" customWidth="1"/>
    <col min="54" max="54" width="16.33203125" style="3" customWidth="1"/>
    <col min="55" max="55" width="16.33203125" style="1" customWidth="1"/>
    <col min="56" max="58" width="14.6640625" style="1" customWidth="1"/>
    <col min="59" max="59" width="14.6640625" style="2" customWidth="1"/>
    <col min="60" max="63" width="14.6640625" style="1" customWidth="1"/>
    <col min="64" max="64" width="14.6640625" style="2" customWidth="1"/>
    <col min="65" max="68" width="14.6640625" style="17" customWidth="1"/>
    <col min="69" max="69" width="14.6640625" style="19" customWidth="1"/>
    <col min="70" max="70" width="14.6640625" style="17" customWidth="1"/>
    <col min="71" max="73" width="14.6640625" style="1" customWidth="1"/>
    <col min="74" max="74" width="14.6640625" style="2" customWidth="1"/>
    <col min="75" max="78" width="14.6640625" style="1" customWidth="1"/>
    <col min="79" max="79" width="14.6640625" style="2" customWidth="1"/>
    <col min="80" max="83" width="14.6640625" style="17" customWidth="1"/>
    <col min="84" max="84" width="14.6640625" style="19" customWidth="1"/>
    <col min="85" max="88" width="14.6640625" style="17" customWidth="1"/>
    <col min="89" max="89" width="14.6640625" style="151" customWidth="1"/>
    <col min="90" max="90" width="135.5" style="77" customWidth="1"/>
    <col min="91" max="16384" width="8.83203125" style="1"/>
  </cols>
  <sheetData>
    <row r="1" spans="1:237" s="5" customFormat="1" ht="43" thickBot="1" x14ac:dyDescent="0.2">
      <c r="A1" s="5" t="s">
        <v>0</v>
      </c>
      <c r="B1" s="4" t="s">
        <v>7</v>
      </c>
      <c r="C1" s="5" t="s">
        <v>8</v>
      </c>
      <c r="D1" s="7" t="s">
        <v>126</v>
      </c>
      <c r="E1" s="7" t="s">
        <v>127</v>
      </c>
      <c r="F1" s="7" t="s">
        <v>128</v>
      </c>
      <c r="G1" s="6" t="s">
        <v>171</v>
      </c>
      <c r="H1" s="5" t="s">
        <v>1</v>
      </c>
      <c r="I1" s="5" t="s">
        <v>187</v>
      </c>
      <c r="J1" s="5" t="s">
        <v>186</v>
      </c>
      <c r="K1" s="35" t="s">
        <v>107</v>
      </c>
      <c r="L1" s="34" t="s">
        <v>24</v>
      </c>
      <c r="M1" s="34" t="s">
        <v>10</v>
      </c>
      <c r="N1" s="34" t="s">
        <v>20</v>
      </c>
      <c r="O1" s="30" t="s">
        <v>147</v>
      </c>
      <c r="P1" s="34" t="s">
        <v>108</v>
      </c>
      <c r="Q1" s="34" t="s">
        <v>25</v>
      </c>
      <c r="R1" s="34" t="s">
        <v>11</v>
      </c>
      <c r="S1" s="34" t="s">
        <v>19</v>
      </c>
      <c r="T1" s="30" t="s">
        <v>148</v>
      </c>
      <c r="U1" s="34" t="s">
        <v>109</v>
      </c>
      <c r="V1" s="34" t="s">
        <v>45</v>
      </c>
      <c r="W1" s="34" t="s">
        <v>46</v>
      </c>
      <c r="X1" s="34" t="s">
        <v>47</v>
      </c>
      <c r="Y1" s="30" t="s">
        <v>156</v>
      </c>
      <c r="Z1" s="9" t="s">
        <v>110</v>
      </c>
      <c r="AA1" s="9" t="s">
        <v>12</v>
      </c>
      <c r="AB1" s="9" t="s">
        <v>13</v>
      </c>
      <c r="AC1" s="9" t="s">
        <v>21</v>
      </c>
      <c r="AD1" s="6" t="s">
        <v>158</v>
      </c>
      <c r="AE1" s="9" t="s">
        <v>114</v>
      </c>
      <c r="AF1" s="9" t="s">
        <v>15</v>
      </c>
      <c r="AG1" s="9" t="s">
        <v>16</v>
      </c>
      <c r="AH1" s="9" t="s">
        <v>22</v>
      </c>
      <c r="AI1" s="10" t="s">
        <v>157</v>
      </c>
      <c r="AJ1" s="9" t="s">
        <v>111</v>
      </c>
      <c r="AK1" s="9" t="s">
        <v>35</v>
      </c>
      <c r="AL1" s="9" t="s">
        <v>34</v>
      </c>
      <c r="AM1" s="9" t="s">
        <v>33</v>
      </c>
      <c r="AN1" s="10" t="s">
        <v>159</v>
      </c>
      <c r="AO1" s="9" t="s">
        <v>115</v>
      </c>
      <c r="AP1" s="9" t="s">
        <v>44</v>
      </c>
      <c r="AQ1" s="9" t="s">
        <v>43</v>
      </c>
      <c r="AR1" s="9" t="s">
        <v>42</v>
      </c>
      <c r="AS1" s="10" t="s">
        <v>160</v>
      </c>
      <c r="AT1" s="9" t="s">
        <v>118</v>
      </c>
      <c r="AU1" s="9" t="s">
        <v>48</v>
      </c>
      <c r="AV1" s="9" t="s">
        <v>49</v>
      </c>
      <c r="AW1" s="9" t="s">
        <v>50</v>
      </c>
      <c r="AX1" s="10" t="s">
        <v>161</v>
      </c>
      <c r="AY1" s="9" t="s">
        <v>58</v>
      </c>
      <c r="AZ1" s="10" t="s">
        <v>162</v>
      </c>
      <c r="BA1" s="9" t="s">
        <v>59</v>
      </c>
      <c r="BB1" s="10" t="s">
        <v>163</v>
      </c>
      <c r="BC1" s="11" t="s">
        <v>112</v>
      </c>
      <c r="BD1" s="11" t="s">
        <v>14</v>
      </c>
      <c r="BE1" s="11" t="s">
        <v>26</v>
      </c>
      <c r="BF1" s="11" t="s">
        <v>27</v>
      </c>
      <c r="BG1" s="12" t="s">
        <v>164</v>
      </c>
      <c r="BH1" s="11" t="s">
        <v>116</v>
      </c>
      <c r="BI1" s="11" t="s">
        <v>17</v>
      </c>
      <c r="BJ1" s="11" t="s">
        <v>18</v>
      </c>
      <c r="BK1" s="11" t="s">
        <v>23</v>
      </c>
      <c r="BL1" s="12" t="s">
        <v>165</v>
      </c>
      <c r="BM1" s="11" t="s">
        <v>119</v>
      </c>
      <c r="BN1" s="11" t="s">
        <v>51</v>
      </c>
      <c r="BO1" s="11" t="s">
        <v>52</v>
      </c>
      <c r="BP1" s="11" t="s">
        <v>53</v>
      </c>
      <c r="BQ1" s="12" t="s">
        <v>166</v>
      </c>
      <c r="BR1" s="11" t="s">
        <v>113</v>
      </c>
      <c r="BS1" s="11" t="s">
        <v>36</v>
      </c>
      <c r="BT1" s="11" t="s">
        <v>37</v>
      </c>
      <c r="BU1" s="11" t="s">
        <v>38</v>
      </c>
      <c r="BV1" s="12" t="s">
        <v>167</v>
      </c>
      <c r="BW1" s="11" t="s">
        <v>117</v>
      </c>
      <c r="BX1" s="11" t="s">
        <v>39</v>
      </c>
      <c r="BY1" s="11" t="s">
        <v>40</v>
      </c>
      <c r="BZ1" s="11" t="s">
        <v>41</v>
      </c>
      <c r="CA1" s="12" t="s">
        <v>168</v>
      </c>
      <c r="CB1" s="11" t="s">
        <v>120</v>
      </c>
      <c r="CC1" s="11" t="s">
        <v>55</v>
      </c>
      <c r="CD1" s="11" t="s">
        <v>56</v>
      </c>
      <c r="CE1" s="11" t="s">
        <v>57</v>
      </c>
      <c r="CF1" s="12" t="s">
        <v>169</v>
      </c>
      <c r="CG1" s="8" t="s">
        <v>122</v>
      </c>
      <c r="CH1" s="8" t="s">
        <v>123</v>
      </c>
      <c r="CI1" s="8" t="s">
        <v>124</v>
      </c>
      <c r="CJ1" s="8" t="s">
        <v>121</v>
      </c>
      <c r="CK1" s="68" t="s">
        <v>170</v>
      </c>
      <c r="CL1" s="73" t="s">
        <v>106</v>
      </c>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row>
    <row r="2" spans="1:237" s="13" customFormat="1" ht="15" thickBot="1" x14ac:dyDescent="0.2">
      <c r="A2" s="29" t="s">
        <v>54</v>
      </c>
      <c r="B2" s="13">
        <f>COUNT(B4:B16)</f>
        <v>2</v>
      </c>
      <c r="C2" s="13">
        <f>COUNT(C4:C16)</f>
        <v>0</v>
      </c>
      <c r="D2" s="13">
        <f>SUM(D4:D16)</f>
        <v>220</v>
      </c>
      <c r="E2" s="13">
        <f>SUM(E4:E16)</f>
        <v>235</v>
      </c>
      <c r="F2" s="13">
        <f>SUM(F4:F16)</f>
        <v>210</v>
      </c>
      <c r="G2" s="14">
        <f>SUM(G4:G16)</f>
        <v>235</v>
      </c>
      <c r="H2" s="13">
        <f>COUNT(H4:H16)</f>
        <v>12</v>
      </c>
      <c r="I2" s="13">
        <f>COUNT(I4:I16)</f>
        <v>5</v>
      </c>
      <c r="J2" s="13">
        <f>COUNT(J4:J16)</f>
        <v>5</v>
      </c>
      <c r="K2" s="13">
        <f t="shared" ref="K2:AP2" si="0">SUM(K4:K16)</f>
        <v>31</v>
      </c>
      <c r="L2" s="13">
        <f t="shared" si="0"/>
        <v>13</v>
      </c>
      <c r="M2" s="13">
        <f t="shared" si="0"/>
        <v>18</v>
      </c>
      <c r="N2" s="13">
        <f t="shared" si="0"/>
        <v>25.6</v>
      </c>
      <c r="O2" s="31">
        <f t="shared" si="0"/>
        <v>50</v>
      </c>
      <c r="P2" s="13">
        <f t="shared" si="0"/>
        <v>7</v>
      </c>
      <c r="Q2" s="13">
        <f t="shared" si="0"/>
        <v>9</v>
      </c>
      <c r="R2" s="13">
        <f t="shared" si="0"/>
        <v>7</v>
      </c>
      <c r="S2" s="13">
        <f t="shared" si="0"/>
        <v>12</v>
      </c>
      <c r="T2" s="31">
        <f t="shared" si="0"/>
        <v>16</v>
      </c>
      <c r="U2" s="13">
        <f t="shared" si="0"/>
        <v>38</v>
      </c>
      <c r="V2" s="13">
        <f t="shared" si="0"/>
        <v>22</v>
      </c>
      <c r="W2" s="13">
        <f t="shared" si="0"/>
        <v>25</v>
      </c>
      <c r="X2" s="13">
        <f t="shared" si="0"/>
        <v>37.6</v>
      </c>
      <c r="Y2" s="31">
        <f t="shared" si="0"/>
        <v>66</v>
      </c>
      <c r="Z2" s="13">
        <f t="shared" si="0"/>
        <v>125</v>
      </c>
      <c r="AA2" s="13">
        <f t="shared" si="0"/>
        <v>33</v>
      </c>
      <c r="AB2" s="13">
        <f t="shared" si="0"/>
        <v>95</v>
      </c>
      <c r="AC2" s="13">
        <f t="shared" si="0"/>
        <v>90</v>
      </c>
      <c r="AD2" s="14">
        <f t="shared" si="0"/>
        <v>173</v>
      </c>
      <c r="AE2" s="13">
        <f t="shared" si="0"/>
        <v>0</v>
      </c>
      <c r="AF2" s="13">
        <f t="shared" si="0"/>
        <v>0</v>
      </c>
      <c r="AG2" s="13">
        <f t="shared" si="0"/>
        <v>0</v>
      </c>
      <c r="AH2" s="13">
        <f t="shared" si="0"/>
        <v>0</v>
      </c>
      <c r="AI2" s="14">
        <f t="shared" si="0"/>
        <v>0</v>
      </c>
      <c r="AJ2" s="13">
        <f t="shared" si="0"/>
        <v>71</v>
      </c>
      <c r="AK2" s="13">
        <f t="shared" si="0"/>
        <v>55</v>
      </c>
      <c r="AL2" s="13">
        <f t="shared" si="0"/>
        <v>32</v>
      </c>
      <c r="AM2" s="13">
        <f t="shared" si="0"/>
        <v>56</v>
      </c>
      <c r="AN2" s="14">
        <f t="shared" si="0"/>
        <v>128</v>
      </c>
      <c r="AO2" s="13">
        <f t="shared" si="0"/>
        <v>0</v>
      </c>
      <c r="AP2" s="13">
        <f t="shared" si="0"/>
        <v>0</v>
      </c>
      <c r="AQ2" s="13">
        <f t="shared" ref="AQ2:BV2" si="1">SUM(AQ4:AQ16)</f>
        <v>0</v>
      </c>
      <c r="AR2" s="13">
        <f t="shared" si="1"/>
        <v>0</v>
      </c>
      <c r="AS2" s="14">
        <f t="shared" si="1"/>
        <v>17</v>
      </c>
      <c r="AT2" s="13">
        <f t="shared" si="1"/>
        <v>196</v>
      </c>
      <c r="AU2" s="13">
        <f t="shared" si="1"/>
        <v>88</v>
      </c>
      <c r="AV2" s="13">
        <f t="shared" si="1"/>
        <v>127</v>
      </c>
      <c r="AW2" s="13">
        <f t="shared" si="1"/>
        <v>146</v>
      </c>
      <c r="AX2" s="14">
        <f t="shared" si="1"/>
        <v>318</v>
      </c>
      <c r="AY2" s="13">
        <f t="shared" si="1"/>
        <v>60</v>
      </c>
      <c r="AZ2" s="18">
        <f t="shared" si="1"/>
        <v>284</v>
      </c>
      <c r="BA2" s="13">
        <f t="shared" si="1"/>
        <v>76</v>
      </c>
      <c r="BB2" s="14">
        <f t="shared" si="1"/>
        <v>201</v>
      </c>
      <c r="BC2" s="13">
        <f t="shared" si="1"/>
        <v>99</v>
      </c>
      <c r="BD2" s="13">
        <f t="shared" si="1"/>
        <v>38</v>
      </c>
      <c r="BE2" s="13">
        <f t="shared" si="1"/>
        <v>57</v>
      </c>
      <c r="BF2" s="13">
        <f t="shared" si="1"/>
        <v>91</v>
      </c>
      <c r="BG2" s="15">
        <f t="shared" si="1"/>
        <v>219</v>
      </c>
      <c r="BH2" s="13">
        <f t="shared" si="1"/>
        <v>1</v>
      </c>
      <c r="BI2" s="13">
        <f t="shared" si="1"/>
        <v>1</v>
      </c>
      <c r="BJ2" s="13">
        <f t="shared" si="1"/>
        <v>2</v>
      </c>
      <c r="BK2" s="13">
        <f t="shared" si="1"/>
        <v>7</v>
      </c>
      <c r="BL2" s="15">
        <f t="shared" si="1"/>
        <v>6</v>
      </c>
      <c r="BM2" s="13">
        <f t="shared" si="1"/>
        <v>100</v>
      </c>
      <c r="BN2" s="13">
        <f t="shared" si="1"/>
        <v>39</v>
      </c>
      <c r="BO2" s="13">
        <f t="shared" si="1"/>
        <v>59</v>
      </c>
      <c r="BP2" s="13">
        <f t="shared" si="1"/>
        <v>98</v>
      </c>
      <c r="BQ2" s="15">
        <f t="shared" si="1"/>
        <v>225</v>
      </c>
      <c r="BR2" s="13">
        <f t="shared" si="1"/>
        <v>85</v>
      </c>
      <c r="BS2" s="13">
        <f t="shared" si="1"/>
        <v>67</v>
      </c>
      <c r="BT2" s="13">
        <f t="shared" si="1"/>
        <v>74</v>
      </c>
      <c r="BU2" s="13">
        <f t="shared" si="1"/>
        <v>80</v>
      </c>
      <c r="BV2" s="15">
        <f t="shared" si="1"/>
        <v>124</v>
      </c>
      <c r="BW2" s="13">
        <f t="shared" ref="BW2:CF2" si="2">SUM(BW4:BW16)</f>
        <v>1</v>
      </c>
      <c r="BX2" s="13">
        <f t="shared" si="2"/>
        <v>3</v>
      </c>
      <c r="BY2" s="13">
        <f t="shared" si="2"/>
        <v>3</v>
      </c>
      <c r="BZ2" s="13">
        <f t="shared" si="2"/>
        <v>3</v>
      </c>
      <c r="CA2" s="15">
        <f t="shared" si="2"/>
        <v>5</v>
      </c>
      <c r="CB2" s="13">
        <f t="shared" si="2"/>
        <v>86</v>
      </c>
      <c r="CC2" s="13">
        <f t="shared" si="2"/>
        <v>70</v>
      </c>
      <c r="CD2" s="13">
        <f t="shared" si="2"/>
        <v>77</v>
      </c>
      <c r="CE2" s="13">
        <f t="shared" si="2"/>
        <v>83</v>
      </c>
      <c r="CF2" s="15">
        <f t="shared" si="2"/>
        <v>129</v>
      </c>
      <c r="CG2" s="13">
        <f>Table1911[[#This Row],[Column23]]+Table1911[[#This Row],[Column24]]+Table1911[[#This Row],[Column25]]</f>
        <v>382</v>
      </c>
      <c r="CH2" s="13">
        <f>Table1911[[#This Row],[Total UG Students 2018/19]]+Table1911[[#This Row],[Column9]]+Table1911[[#This Row],[Total Students 2018/19]]</f>
        <v>197</v>
      </c>
      <c r="CI2" s="13">
        <f>Table1911[[#This Row],[Total UG Students 2019/20]]+Table1911[[#This Row],[Column8]]+Table1911[[#This Row],[Total Students 2019/20]]</f>
        <v>263</v>
      </c>
      <c r="CJ2" s="13">
        <f>AW2+BP2+CE2</f>
        <v>327</v>
      </c>
      <c r="CK2" s="67">
        <f>AX2+BQ2+CF2</f>
        <v>672</v>
      </c>
      <c r="CL2" s="74"/>
    </row>
    <row r="3" spans="1:237" s="16" customFormat="1" ht="14" x14ac:dyDescent="0.15">
      <c r="A3" s="28" t="s">
        <v>125</v>
      </c>
      <c r="D3" s="36">
        <f>AVERAGE(D4:D16)</f>
        <v>20</v>
      </c>
      <c r="E3" s="36">
        <f>AVERAGE(E4:E16)</f>
        <v>33.571428571428569</v>
      </c>
      <c r="F3" s="36">
        <f>AVERAGE(F4:F16)</f>
        <v>30</v>
      </c>
      <c r="G3" s="55">
        <f>AVERAGE(G4:G16)</f>
        <v>29.375</v>
      </c>
      <c r="H3" s="36">
        <f>AVERAGE(H4:H16)</f>
        <v>1</v>
      </c>
      <c r="I3" s="36"/>
      <c r="J3" s="36"/>
      <c r="K3" s="36">
        <f>K2/20</f>
        <v>1.55</v>
      </c>
      <c r="L3" s="36">
        <f>L2/19</f>
        <v>0.68421052631578949</v>
      </c>
      <c r="M3" s="36">
        <f>M2/7</f>
        <v>2.5714285714285716</v>
      </c>
      <c r="N3" s="36">
        <f>N2/15</f>
        <v>1.7066666666666668</v>
      </c>
      <c r="O3" s="57">
        <f>O2/H2</f>
        <v>4.166666666666667</v>
      </c>
      <c r="P3" s="36">
        <f>P2/20</f>
        <v>0.35</v>
      </c>
      <c r="Q3" s="36">
        <f>Q2/19</f>
        <v>0.47368421052631576</v>
      </c>
      <c r="R3" s="36">
        <f>R2/7</f>
        <v>1</v>
      </c>
      <c r="S3" s="36">
        <f>S2/15</f>
        <v>0.8</v>
      </c>
      <c r="T3" s="57">
        <f>T2/H2</f>
        <v>1.3333333333333333</v>
      </c>
      <c r="U3" s="36">
        <f>U2/20</f>
        <v>1.9</v>
      </c>
      <c r="V3" s="36">
        <f>V2/19</f>
        <v>1.1578947368421053</v>
      </c>
      <c r="W3" s="36">
        <f>W2/7</f>
        <v>3.5714285714285716</v>
      </c>
      <c r="X3" s="36">
        <f>X2/15</f>
        <v>2.5066666666666668</v>
      </c>
      <c r="Y3" s="57">
        <f>Y2/H2</f>
        <v>5.5</v>
      </c>
      <c r="Z3" s="36">
        <f>Z2/20</f>
        <v>6.25</v>
      </c>
      <c r="AA3" s="36">
        <f>AA2/19</f>
        <v>1.736842105263158</v>
      </c>
      <c r="AB3" s="36">
        <f>AB2/7</f>
        <v>13.571428571428571</v>
      </c>
      <c r="AC3" s="36">
        <f>AC2/15</f>
        <v>6</v>
      </c>
      <c r="AD3" s="55">
        <f>AD2/H2</f>
        <v>14.416666666666666</v>
      </c>
      <c r="AE3" s="36">
        <f>AE2/20</f>
        <v>0</v>
      </c>
      <c r="AF3" s="36">
        <f>AF2/19</f>
        <v>0</v>
      </c>
      <c r="AG3" s="36">
        <f>AG2/7</f>
        <v>0</v>
      </c>
      <c r="AH3" s="36">
        <f>AH2/15</f>
        <v>0</v>
      </c>
      <c r="AI3" s="55">
        <f>AI2/H2</f>
        <v>0</v>
      </c>
      <c r="AJ3" s="36">
        <f>AJ2/20</f>
        <v>3.55</v>
      </c>
      <c r="AK3" s="36">
        <f>AK2/19</f>
        <v>2.8947368421052633</v>
      </c>
      <c r="AL3" s="36">
        <f>AL2/7</f>
        <v>4.5714285714285712</v>
      </c>
      <c r="AM3" s="36">
        <f>AM2/15</f>
        <v>3.7333333333333334</v>
      </c>
      <c r="AN3" s="55">
        <f>AN2/H2</f>
        <v>10.666666666666666</v>
      </c>
      <c r="AO3" s="36">
        <f>AO2/20</f>
        <v>0</v>
      </c>
      <c r="AP3" s="36">
        <f>AP2/19</f>
        <v>0</v>
      </c>
      <c r="AQ3" s="36">
        <f>AQ2/7</f>
        <v>0</v>
      </c>
      <c r="AR3" s="36">
        <f>AR2/15</f>
        <v>0</v>
      </c>
      <c r="AS3" s="55">
        <f>AS2/H2</f>
        <v>1.4166666666666667</v>
      </c>
      <c r="AT3" s="36">
        <f>AT2/20</f>
        <v>9.8000000000000007</v>
      </c>
      <c r="AU3" s="36">
        <f>AU2/19</f>
        <v>4.6315789473684212</v>
      </c>
      <c r="AV3" s="36">
        <f>AV2/7</f>
        <v>18.142857142857142</v>
      </c>
      <c r="AW3" s="36">
        <f>AW2/15</f>
        <v>9.7333333333333325</v>
      </c>
      <c r="AX3" s="55">
        <f>AX2/H2</f>
        <v>26.5</v>
      </c>
      <c r="AY3" s="36">
        <f>AY2/15</f>
        <v>4</v>
      </c>
      <c r="AZ3" s="55">
        <f>AZ2/H2</f>
        <v>23.666666666666668</v>
      </c>
      <c r="BA3" s="36">
        <f>BA2/15</f>
        <v>5.0666666666666664</v>
      </c>
      <c r="BB3" s="55">
        <f>BB2/H2</f>
        <v>16.75</v>
      </c>
      <c r="BC3" s="36">
        <f>BC2/20</f>
        <v>4.95</v>
      </c>
      <c r="BD3" s="36">
        <f>BD2/19</f>
        <v>2</v>
      </c>
      <c r="BE3" s="36">
        <f>BE2/7</f>
        <v>8.1428571428571423</v>
      </c>
      <c r="BF3" s="36">
        <f>BF2/15</f>
        <v>6.0666666666666664</v>
      </c>
      <c r="BG3" s="56">
        <f>BG2/H2</f>
        <v>18.25</v>
      </c>
      <c r="BH3" s="36">
        <f>BH2/20</f>
        <v>0.05</v>
      </c>
      <c r="BI3" s="36">
        <f>BI2/19</f>
        <v>5.2631578947368418E-2</v>
      </c>
      <c r="BJ3" s="36">
        <f>BJ2/7</f>
        <v>0.2857142857142857</v>
      </c>
      <c r="BK3" s="36">
        <f>BK2/15</f>
        <v>0.46666666666666667</v>
      </c>
      <c r="BL3" s="56">
        <f>BL2/H2</f>
        <v>0.5</v>
      </c>
      <c r="BM3" s="36">
        <f>BM2/20</f>
        <v>5</v>
      </c>
      <c r="BN3" s="36">
        <f>BN2/19</f>
        <v>2.0526315789473686</v>
      </c>
      <c r="BO3" s="36">
        <f>BO2/7</f>
        <v>8.4285714285714288</v>
      </c>
      <c r="BP3" s="36">
        <f>BP2/15</f>
        <v>6.5333333333333332</v>
      </c>
      <c r="BQ3" s="56">
        <f>BQ2/H2</f>
        <v>18.75</v>
      </c>
      <c r="BR3" s="36">
        <f>BR2/20</f>
        <v>4.25</v>
      </c>
      <c r="BS3" s="36">
        <f>BS2/19</f>
        <v>3.5263157894736841</v>
      </c>
      <c r="BT3" s="36">
        <f>BT2/7</f>
        <v>10.571428571428571</v>
      </c>
      <c r="BU3" s="36">
        <f>BU2/15</f>
        <v>5.333333333333333</v>
      </c>
      <c r="BV3" s="56">
        <f>BV2/H2</f>
        <v>10.333333333333334</v>
      </c>
      <c r="BW3" s="36">
        <f>BW2/20</f>
        <v>0.05</v>
      </c>
      <c r="BX3" s="36">
        <f>BX2/19</f>
        <v>0.15789473684210525</v>
      </c>
      <c r="BY3" s="36">
        <f>BY2/7</f>
        <v>0.42857142857142855</v>
      </c>
      <c r="BZ3" s="36">
        <f>BZ2/15</f>
        <v>0.2</v>
      </c>
      <c r="CA3" s="56">
        <f>CA2/H2</f>
        <v>0.41666666666666669</v>
      </c>
      <c r="CB3" s="36">
        <f>CB2/20</f>
        <v>4.3</v>
      </c>
      <c r="CC3" s="36">
        <f>CC2/19</f>
        <v>3.6842105263157894</v>
      </c>
      <c r="CD3" s="36">
        <f>CD2/7</f>
        <v>11</v>
      </c>
      <c r="CE3" s="36">
        <f>CE2/15</f>
        <v>5.5333333333333332</v>
      </c>
      <c r="CF3" s="56">
        <f>CF2/H2</f>
        <v>10.75</v>
      </c>
      <c r="CG3" s="36">
        <f>CG2/20</f>
        <v>19.100000000000001</v>
      </c>
      <c r="CH3" s="36">
        <f>CH2/19</f>
        <v>10.368421052631579</v>
      </c>
      <c r="CI3" s="36">
        <f>CI2/7</f>
        <v>37.571428571428569</v>
      </c>
      <c r="CJ3" s="36">
        <f>CJ2/15</f>
        <v>21.8</v>
      </c>
      <c r="CK3" s="152">
        <f>CK2/H2</f>
        <v>56</v>
      </c>
      <c r="CL3" s="74"/>
    </row>
    <row r="4" spans="1:237" ht="112" x14ac:dyDescent="0.15">
      <c r="A4" s="83" t="s">
        <v>30</v>
      </c>
      <c r="B4" s="1" t="s">
        <v>6</v>
      </c>
      <c r="C4" s="1" t="s">
        <v>6</v>
      </c>
      <c r="D4" s="1">
        <v>0</v>
      </c>
      <c r="F4" s="1">
        <v>5</v>
      </c>
      <c r="G4" s="3">
        <v>10</v>
      </c>
      <c r="H4" s="1">
        <v>1</v>
      </c>
      <c r="N4" s="1">
        <v>1</v>
      </c>
      <c r="O4" s="33">
        <v>1</v>
      </c>
      <c r="S4" s="1">
        <v>1</v>
      </c>
      <c r="T4" s="33">
        <v>1</v>
      </c>
      <c r="U4" s="17">
        <f t="shared" ref="U4:W4" si="3">K4+P4</f>
        <v>0</v>
      </c>
      <c r="V4" s="17">
        <f t="shared" si="3"/>
        <v>0</v>
      </c>
      <c r="W4" s="17">
        <f t="shared" si="3"/>
        <v>0</v>
      </c>
      <c r="X4" s="17">
        <f>N4+S4</f>
        <v>2</v>
      </c>
      <c r="Y4" s="32">
        <f>O4+T4</f>
        <v>2</v>
      </c>
      <c r="AM4" s="1">
        <v>15</v>
      </c>
      <c r="AN4" s="3">
        <v>15</v>
      </c>
      <c r="AT4" s="17">
        <f t="shared" ref="AT4" si="4">Z4+AE4+AJ4+AO4</f>
        <v>0</v>
      </c>
      <c r="AU4" s="17">
        <f t="shared" ref="AU4" si="5">AA4+AF4+AK4+AP4</f>
        <v>0</v>
      </c>
      <c r="AV4" s="17">
        <f t="shared" ref="AV4" si="6">AB4+AG4+AL4+AQ4</f>
        <v>0</v>
      </c>
      <c r="AW4" s="17">
        <f t="shared" ref="AW4:AX4" si="7">AC4+AH4+AM4+AR4</f>
        <v>15</v>
      </c>
      <c r="AX4" s="18">
        <f t="shared" si="7"/>
        <v>15</v>
      </c>
      <c r="AY4" s="1">
        <v>18</v>
      </c>
      <c r="AZ4" s="3">
        <v>2</v>
      </c>
      <c r="BA4" s="1">
        <v>42</v>
      </c>
      <c r="BB4" s="3">
        <v>24</v>
      </c>
      <c r="BG4" s="2">
        <v>3</v>
      </c>
      <c r="BM4" s="17">
        <f t="shared" ref="BM4" si="8">BC4+BH4</f>
        <v>0</v>
      </c>
      <c r="BN4" s="17">
        <f t="shared" ref="BN4" si="9">BD4+BI4</f>
        <v>0</v>
      </c>
      <c r="BO4" s="17">
        <f t="shared" ref="BO4" si="10">BE4+BJ4</f>
        <v>0</v>
      </c>
      <c r="BP4" s="17">
        <f t="shared" ref="BP4:BQ4" si="11">BF4+BK4</f>
        <v>0</v>
      </c>
      <c r="BQ4" s="19">
        <f t="shared" si="11"/>
        <v>3</v>
      </c>
      <c r="CB4" s="17">
        <f t="shared" ref="CB4" si="12">BR4+BW4</f>
        <v>0</v>
      </c>
      <c r="CC4" s="17">
        <f t="shared" ref="CC4" si="13">BS4+BX4</f>
        <v>0</v>
      </c>
      <c r="CD4" s="17">
        <f t="shared" ref="CD4" si="14">BT4+BY4</f>
        <v>0</v>
      </c>
      <c r="CE4" s="17">
        <f t="shared" ref="CE4:CF4" si="15">BU4+BZ4</f>
        <v>0</v>
      </c>
      <c r="CF4" s="19">
        <f t="shared" si="15"/>
        <v>0</v>
      </c>
      <c r="CG4" s="85">
        <f t="shared" ref="CG4" si="16">AT4+BM4+CB4</f>
        <v>0</v>
      </c>
      <c r="CH4" s="85">
        <f t="shared" ref="CH4" si="17">AU4+BN4+CC4</f>
        <v>0</v>
      </c>
      <c r="CI4" s="85">
        <f t="shared" ref="CI4" si="18">AV4+BO4+CD4</f>
        <v>0</v>
      </c>
      <c r="CJ4" s="85">
        <f t="shared" ref="CJ4:CK4" si="19">AW4+BP4+CE4</f>
        <v>15</v>
      </c>
      <c r="CK4" s="67">
        <f t="shared" si="19"/>
        <v>18</v>
      </c>
      <c r="CL4" s="78" t="s">
        <v>174</v>
      </c>
      <c r="CM4" s="70"/>
    </row>
    <row r="5" spans="1:237" ht="15" thickBot="1" x14ac:dyDescent="0.2">
      <c r="A5" s="84" t="s">
        <v>61</v>
      </c>
      <c r="B5" s="1" t="s">
        <v>6</v>
      </c>
      <c r="C5" s="1" t="s">
        <v>6</v>
      </c>
      <c r="D5" s="1">
        <v>0</v>
      </c>
      <c r="E5" s="1">
        <v>5</v>
      </c>
      <c r="G5" s="3">
        <v>0</v>
      </c>
      <c r="H5" s="1">
        <v>1</v>
      </c>
      <c r="K5" s="22"/>
      <c r="N5" s="1">
        <v>3</v>
      </c>
      <c r="O5" s="33">
        <v>4</v>
      </c>
      <c r="P5" s="22"/>
      <c r="S5" s="1">
        <v>4</v>
      </c>
      <c r="T5" s="33">
        <v>4</v>
      </c>
      <c r="U5" s="17">
        <f t="shared" ref="U5:U16" si="20">K5+P5</f>
        <v>0</v>
      </c>
      <c r="V5" s="17">
        <f t="shared" ref="V5:V16" si="21">L5+Q5</f>
        <v>0</v>
      </c>
      <c r="W5" s="17">
        <f t="shared" ref="W5:W16" si="22">M5+R5</f>
        <v>0</v>
      </c>
      <c r="X5" s="17">
        <f t="shared" ref="X5:X16" si="23">N5+S5</f>
        <v>7</v>
      </c>
      <c r="Y5" s="32">
        <f t="shared" ref="Y5:Y16" si="24">O5+T5</f>
        <v>8</v>
      </c>
      <c r="Z5" s="22"/>
      <c r="AE5" s="22"/>
      <c r="AJ5" s="22"/>
      <c r="AN5" s="3">
        <v>41</v>
      </c>
      <c r="AO5" s="69"/>
      <c r="AT5" s="17">
        <f t="shared" ref="AT5:AT16" si="25">Z5+AE5+AJ5+AO5</f>
        <v>0</v>
      </c>
      <c r="AU5" s="17">
        <f t="shared" ref="AU5:AU16" si="26">AA5+AF5+AK5+AP5</f>
        <v>0</v>
      </c>
      <c r="AV5" s="17">
        <f t="shared" ref="AV5:AV16" si="27">AB5+AG5+AL5+AQ5</f>
        <v>0</v>
      </c>
      <c r="AW5" s="17">
        <f t="shared" ref="AW5:AW16" si="28">AC5+AH5+AM5+AR5</f>
        <v>0</v>
      </c>
      <c r="AX5" s="18">
        <f t="shared" ref="AX5:AX16" si="29">AD5+AI5+AN5+AS5</f>
        <v>41</v>
      </c>
      <c r="AY5" s="1">
        <v>15</v>
      </c>
      <c r="AZ5" s="3">
        <v>9</v>
      </c>
      <c r="BA5" s="1">
        <v>16</v>
      </c>
      <c r="BB5" s="3">
        <v>50</v>
      </c>
      <c r="BC5" s="22"/>
      <c r="BF5" s="1">
        <v>18</v>
      </c>
      <c r="BG5" s="2">
        <v>25</v>
      </c>
      <c r="BH5" s="22"/>
      <c r="BK5" s="1">
        <v>1</v>
      </c>
      <c r="BM5" s="17">
        <f t="shared" ref="BM5:BM16" si="30">BC5+BH5</f>
        <v>0</v>
      </c>
      <c r="BN5" s="17">
        <f t="shared" ref="BN5:BN16" si="31">BD5+BI5</f>
        <v>0</v>
      </c>
      <c r="BO5" s="17">
        <f t="shared" ref="BO5:BO16" si="32">BE5+BJ5</f>
        <v>0</v>
      </c>
      <c r="BP5" s="17">
        <f t="shared" ref="BP5:BP16" si="33">BF5+BK5</f>
        <v>19</v>
      </c>
      <c r="BQ5" s="19">
        <f t="shared" ref="BQ5:BQ16" si="34">BG5+BL5</f>
        <v>25</v>
      </c>
      <c r="BR5" s="22"/>
      <c r="BW5" s="22"/>
      <c r="CB5" s="17">
        <f t="shared" ref="CB5:CB16" si="35">BR5+BW5</f>
        <v>0</v>
      </c>
      <c r="CC5" s="17">
        <f t="shared" ref="CC5:CC16" si="36">BS5+BX5</f>
        <v>0</v>
      </c>
      <c r="CD5" s="17">
        <f t="shared" ref="CD5:CD16" si="37">BT5+BY5</f>
        <v>0</v>
      </c>
      <c r="CE5" s="17">
        <f t="shared" ref="CE5:CE16" si="38">BU5+BZ5</f>
        <v>0</v>
      </c>
      <c r="CF5" s="19">
        <f t="shared" ref="CF5:CF16" si="39">BV5+CA5</f>
        <v>0</v>
      </c>
      <c r="CG5" s="85">
        <f t="shared" ref="CG5:CG16" si="40">AT5+BM5+CB5</f>
        <v>0</v>
      </c>
      <c r="CH5" s="85">
        <f t="shared" ref="CH5:CH16" si="41">AU5+BN5+CC5</f>
        <v>0</v>
      </c>
      <c r="CI5" s="85">
        <f t="shared" ref="CI5:CI16" si="42">AV5+BO5+CD5</f>
        <v>0</v>
      </c>
      <c r="CJ5" s="85">
        <f t="shared" ref="CJ5:CJ16" si="43">AW5+BP5+CE5</f>
        <v>19</v>
      </c>
      <c r="CK5" s="67">
        <f t="shared" ref="CK5:CK16" si="44">AX5+BQ5+CF5</f>
        <v>66</v>
      </c>
      <c r="CL5" s="78" t="s">
        <v>178</v>
      </c>
      <c r="CM5" s="70"/>
      <c r="CN5" s="61"/>
      <c r="CO5" s="61"/>
      <c r="CP5" s="61"/>
      <c r="CQ5" s="61"/>
      <c r="CR5" s="61"/>
      <c r="CS5" s="62"/>
    </row>
    <row r="6" spans="1:237" ht="14" x14ac:dyDescent="0.15">
      <c r="A6" s="25" t="s">
        <v>63</v>
      </c>
      <c r="B6" s="1" t="s">
        <v>6</v>
      </c>
      <c r="C6" s="1" t="s">
        <v>6</v>
      </c>
      <c r="D6" s="1">
        <v>0</v>
      </c>
      <c r="H6" s="1">
        <v>1</v>
      </c>
      <c r="I6" s="1">
        <v>1</v>
      </c>
      <c r="J6" s="1">
        <v>1</v>
      </c>
      <c r="K6" s="20">
        <v>8</v>
      </c>
      <c r="L6" s="1">
        <v>6</v>
      </c>
      <c r="N6" s="1">
        <v>8</v>
      </c>
      <c r="O6" s="33">
        <v>8</v>
      </c>
      <c r="P6" s="24"/>
      <c r="Q6" s="1">
        <v>2</v>
      </c>
      <c r="T6" s="33"/>
      <c r="U6" s="17">
        <f t="shared" si="20"/>
        <v>8</v>
      </c>
      <c r="V6" s="17">
        <f t="shared" si="21"/>
        <v>8</v>
      </c>
      <c r="W6" s="17">
        <f t="shared" si="22"/>
        <v>0</v>
      </c>
      <c r="X6" s="17">
        <f t="shared" si="23"/>
        <v>8</v>
      </c>
      <c r="Y6" s="32">
        <f t="shared" si="24"/>
        <v>8</v>
      </c>
      <c r="Z6" s="24">
        <v>33</v>
      </c>
      <c r="AA6" s="1">
        <v>33</v>
      </c>
      <c r="AB6" s="1">
        <v>35</v>
      </c>
      <c r="AC6" s="1">
        <v>42</v>
      </c>
      <c r="AD6" s="3">
        <v>51</v>
      </c>
      <c r="AE6" s="24"/>
      <c r="AJ6" s="24"/>
      <c r="AL6" s="1">
        <v>1</v>
      </c>
      <c r="AO6" s="24"/>
      <c r="AT6" s="17">
        <f t="shared" si="25"/>
        <v>33</v>
      </c>
      <c r="AU6" s="17">
        <f t="shared" si="26"/>
        <v>33</v>
      </c>
      <c r="AV6" s="17">
        <f t="shared" si="27"/>
        <v>36</v>
      </c>
      <c r="AW6" s="17">
        <f t="shared" si="28"/>
        <v>42</v>
      </c>
      <c r="AX6" s="18">
        <f t="shared" si="29"/>
        <v>51</v>
      </c>
      <c r="BC6" s="24">
        <v>6</v>
      </c>
      <c r="BD6" s="1">
        <v>6</v>
      </c>
      <c r="BE6" s="1">
        <v>8</v>
      </c>
      <c r="BF6" s="1">
        <v>3</v>
      </c>
      <c r="BG6" s="2">
        <v>6</v>
      </c>
      <c r="BH6" s="24"/>
      <c r="BM6" s="17">
        <f t="shared" si="30"/>
        <v>6</v>
      </c>
      <c r="BN6" s="17">
        <f t="shared" si="31"/>
        <v>6</v>
      </c>
      <c r="BO6" s="17">
        <f t="shared" si="32"/>
        <v>8</v>
      </c>
      <c r="BP6" s="17">
        <f t="shared" si="33"/>
        <v>3</v>
      </c>
      <c r="BQ6" s="19">
        <f t="shared" si="34"/>
        <v>6</v>
      </c>
      <c r="BR6" s="24">
        <v>12</v>
      </c>
      <c r="BS6" s="1">
        <v>40</v>
      </c>
      <c r="BT6" s="1">
        <v>29</v>
      </c>
      <c r="BU6" s="1">
        <v>28</v>
      </c>
      <c r="BV6" s="2">
        <v>47</v>
      </c>
      <c r="BW6" s="24"/>
      <c r="CB6" s="17">
        <f t="shared" si="35"/>
        <v>12</v>
      </c>
      <c r="CC6" s="17">
        <f t="shared" si="36"/>
        <v>40</v>
      </c>
      <c r="CD6" s="17">
        <f t="shared" si="37"/>
        <v>29</v>
      </c>
      <c r="CE6" s="17">
        <f t="shared" si="38"/>
        <v>28</v>
      </c>
      <c r="CF6" s="19">
        <f t="shared" si="39"/>
        <v>47</v>
      </c>
      <c r="CG6" s="85">
        <f t="shared" si="40"/>
        <v>51</v>
      </c>
      <c r="CH6" s="85">
        <f t="shared" si="41"/>
        <v>79</v>
      </c>
      <c r="CI6" s="85">
        <f t="shared" si="42"/>
        <v>73</v>
      </c>
      <c r="CJ6" s="85">
        <f t="shared" si="43"/>
        <v>73</v>
      </c>
      <c r="CK6" s="67">
        <f t="shared" si="44"/>
        <v>104</v>
      </c>
      <c r="CL6" s="79" t="s">
        <v>179</v>
      </c>
    </row>
    <row r="7" spans="1:237" ht="14" x14ac:dyDescent="0.15">
      <c r="A7" s="84" t="s">
        <v>67</v>
      </c>
      <c r="B7" s="1" t="s">
        <v>6</v>
      </c>
      <c r="C7" s="1" t="s">
        <v>6</v>
      </c>
      <c r="D7" s="1">
        <v>15</v>
      </c>
      <c r="E7" s="1">
        <v>15</v>
      </c>
      <c r="F7" s="1">
        <v>10</v>
      </c>
      <c r="G7" s="3">
        <v>15</v>
      </c>
      <c r="H7" s="1">
        <v>1</v>
      </c>
      <c r="K7" s="20">
        <v>1</v>
      </c>
      <c r="N7" s="1">
        <v>2</v>
      </c>
      <c r="O7" s="33">
        <v>1</v>
      </c>
      <c r="P7" s="24">
        <v>3</v>
      </c>
      <c r="S7" s="1">
        <v>3</v>
      </c>
      <c r="T7" s="33">
        <v>4</v>
      </c>
      <c r="U7" s="17">
        <f t="shared" si="20"/>
        <v>4</v>
      </c>
      <c r="V7" s="17">
        <f t="shared" si="21"/>
        <v>0</v>
      </c>
      <c r="W7" s="17">
        <f t="shared" si="22"/>
        <v>0</v>
      </c>
      <c r="X7" s="17">
        <f t="shared" si="23"/>
        <v>5</v>
      </c>
      <c r="Y7" s="32">
        <f t="shared" si="24"/>
        <v>5</v>
      </c>
      <c r="Z7" s="24"/>
      <c r="AE7" s="24"/>
      <c r="AJ7" s="24">
        <v>42</v>
      </c>
      <c r="AM7" s="1">
        <v>30</v>
      </c>
      <c r="AN7" s="3">
        <v>29</v>
      </c>
      <c r="AO7" s="24"/>
      <c r="AT7" s="17">
        <f t="shared" si="25"/>
        <v>42</v>
      </c>
      <c r="AU7" s="17">
        <f t="shared" si="26"/>
        <v>0</v>
      </c>
      <c r="AV7" s="17">
        <f t="shared" si="27"/>
        <v>0</v>
      </c>
      <c r="AW7" s="17">
        <f t="shared" si="28"/>
        <v>30</v>
      </c>
      <c r="AX7" s="18">
        <f t="shared" si="29"/>
        <v>29</v>
      </c>
      <c r="AY7" s="1">
        <v>12</v>
      </c>
      <c r="AZ7" s="3">
        <v>9</v>
      </c>
      <c r="BB7" s="3">
        <v>10</v>
      </c>
      <c r="BC7" s="24"/>
      <c r="BH7" s="24"/>
      <c r="BM7" s="17">
        <f t="shared" si="30"/>
        <v>0</v>
      </c>
      <c r="BN7" s="17">
        <f t="shared" si="31"/>
        <v>0</v>
      </c>
      <c r="BO7" s="17">
        <f t="shared" si="32"/>
        <v>0</v>
      </c>
      <c r="BP7" s="17">
        <f t="shared" si="33"/>
        <v>0</v>
      </c>
      <c r="BQ7" s="19">
        <f t="shared" si="34"/>
        <v>0</v>
      </c>
      <c r="BR7" s="24"/>
      <c r="BW7" s="24"/>
      <c r="CB7" s="17">
        <f t="shared" si="35"/>
        <v>0</v>
      </c>
      <c r="CC7" s="17">
        <f t="shared" si="36"/>
        <v>0</v>
      </c>
      <c r="CD7" s="17">
        <f t="shared" si="37"/>
        <v>0</v>
      </c>
      <c r="CE7" s="17">
        <f t="shared" si="38"/>
        <v>0</v>
      </c>
      <c r="CF7" s="19">
        <f t="shared" si="39"/>
        <v>0</v>
      </c>
      <c r="CG7" s="85">
        <f t="shared" si="40"/>
        <v>42</v>
      </c>
      <c r="CH7" s="85">
        <f t="shared" si="41"/>
        <v>0</v>
      </c>
      <c r="CI7" s="85">
        <f t="shared" si="42"/>
        <v>0</v>
      </c>
      <c r="CJ7" s="85">
        <f t="shared" si="43"/>
        <v>30</v>
      </c>
      <c r="CK7" s="67">
        <f t="shared" si="44"/>
        <v>29</v>
      </c>
      <c r="CL7" s="75"/>
    </row>
    <row r="8" spans="1:237" ht="29" thickBot="1" x14ac:dyDescent="0.2">
      <c r="A8" s="84" t="s">
        <v>69</v>
      </c>
      <c r="B8" s="1" t="s">
        <v>6</v>
      </c>
      <c r="C8" s="1" t="s">
        <v>6</v>
      </c>
      <c r="D8" s="1">
        <v>50</v>
      </c>
      <c r="E8" s="1">
        <v>55</v>
      </c>
      <c r="F8" s="1">
        <v>65</v>
      </c>
      <c r="G8" s="3">
        <v>65</v>
      </c>
      <c r="H8" s="1">
        <v>1</v>
      </c>
      <c r="K8" s="20">
        <v>6</v>
      </c>
      <c r="O8" s="33">
        <v>7</v>
      </c>
      <c r="P8" s="22"/>
      <c r="T8" s="33"/>
      <c r="U8" s="17">
        <f t="shared" si="20"/>
        <v>6</v>
      </c>
      <c r="V8" s="17">
        <f t="shared" si="21"/>
        <v>0</v>
      </c>
      <c r="W8" s="17">
        <f t="shared" si="22"/>
        <v>0</v>
      </c>
      <c r="X8" s="17">
        <f t="shared" si="23"/>
        <v>0</v>
      </c>
      <c r="Y8" s="32">
        <f t="shared" si="24"/>
        <v>7</v>
      </c>
      <c r="Z8" s="24">
        <v>41</v>
      </c>
      <c r="AD8" s="3">
        <v>65</v>
      </c>
      <c r="AE8" s="24"/>
      <c r="AJ8" s="24">
        <v>21</v>
      </c>
      <c r="AN8" s="3">
        <v>21</v>
      </c>
      <c r="AO8" s="24"/>
      <c r="AT8" s="17">
        <f t="shared" si="25"/>
        <v>62</v>
      </c>
      <c r="AU8" s="17">
        <f t="shared" si="26"/>
        <v>0</v>
      </c>
      <c r="AV8" s="17">
        <f t="shared" si="27"/>
        <v>0</v>
      </c>
      <c r="AW8" s="17">
        <f t="shared" si="28"/>
        <v>0</v>
      </c>
      <c r="AX8" s="18">
        <f t="shared" si="29"/>
        <v>86</v>
      </c>
      <c r="AZ8" s="3">
        <v>69</v>
      </c>
      <c r="BB8" s="3">
        <v>34</v>
      </c>
      <c r="BC8" s="24">
        <v>34</v>
      </c>
      <c r="BG8" s="2">
        <v>35</v>
      </c>
      <c r="BH8" s="24"/>
      <c r="BM8" s="17">
        <f t="shared" si="30"/>
        <v>34</v>
      </c>
      <c r="BN8" s="17">
        <f t="shared" si="31"/>
        <v>0</v>
      </c>
      <c r="BO8" s="17">
        <f t="shared" si="32"/>
        <v>0</v>
      </c>
      <c r="BP8" s="17">
        <f t="shared" si="33"/>
        <v>0</v>
      </c>
      <c r="BQ8" s="19">
        <f t="shared" si="34"/>
        <v>35</v>
      </c>
      <c r="BR8" s="24">
        <v>13</v>
      </c>
      <c r="BV8" s="2">
        <v>11</v>
      </c>
      <c r="BW8" s="24">
        <v>1</v>
      </c>
      <c r="CB8" s="17">
        <f t="shared" si="35"/>
        <v>14</v>
      </c>
      <c r="CC8" s="17">
        <f t="shared" si="36"/>
        <v>0</v>
      </c>
      <c r="CD8" s="17">
        <f t="shared" si="37"/>
        <v>0</v>
      </c>
      <c r="CE8" s="17">
        <f t="shared" si="38"/>
        <v>0</v>
      </c>
      <c r="CF8" s="19">
        <f t="shared" si="39"/>
        <v>11</v>
      </c>
      <c r="CG8" s="85">
        <f t="shared" si="40"/>
        <v>110</v>
      </c>
      <c r="CH8" s="85">
        <f t="shared" si="41"/>
        <v>0</v>
      </c>
      <c r="CI8" s="85">
        <f t="shared" si="42"/>
        <v>0</v>
      </c>
      <c r="CJ8" s="85">
        <f t="shared" si="43"/>
        <v>0</v>
      </c>
      <c r="CK8" s="67">
        <f t="shared" si="44"/>
        <v>132</v>
      </c>
      <c r="CL8" s="78" t="s">
        <v>180</v>
      </c>
      <c r="CM8" s="71"/>
      <c r="CN8" s="61"/>
      <c r="CO8" s="61"/>
      <c r="CP8" s="61"/>
      <c r="CQ8" s="61"/>
      <c r="CR8" s="61"/>
      <c r="CS8" s="62"/>
    </row>
    <row r="9" spans="1:237" ht="85" thickBot="1" x14ac:dyDescent="0.2">
      <c r="A9" s="83" t="s">
        <v>72</v>
      </c>
      <c r="B9" s="1">
        <v>1</v>
      </c>
      <c r="C9" s="1" t="s">
        <v>6</v>
      </c>
      <c r="D9" s="1">
        <v>20</v>
      </c>
      <c r="E9" s="1">
        <v>20</v>
      </c>
      <c r="F9" s="1">
        <v>0</v>
      </c>
      <c r="G9" s="3">
        <v>0</v>
      </c>
      <c r="H9" s="1">
        <v>1</v>
      </c>
      <c r="O9" s="33">
        <v>3</v>
      </c>
      <c r="T9" s="33">
        <v>1</v>
      </c>
      <c r="U9" s="17">
        <f t="shared" si="20"/>
        <v>0</v>
      </c>
      <c r="V9" s="17">
        <f t="shared" si="21"/>
        <v>0</v>
      </c>
      <c r="W9" s="17">
        <f t="shared" si="22"/>
        <v>0</v>
      </c>
      <c r="X9" s="17">
        <f t="shared" si="23"/>
        <v>0</v>
      </c>
      <c r="Y9" s="32">
        <f t="shared" si="24"/>
        <v>4</v>
      </c>
      <c r="Z9" s="1"/>
      <c r="AD9" s="3">
        <v>11</v>
      </c>
      <c r="AN9" s="3">
        <v>5</v>
      </c>
      <c r="AO9" s="1">
        <v>0</v>
      </c>
      <c r="AT9" s="17">
        <f t="shared" si="25"/>
        <v>0</v>
      </c>
      <c r="AU9" s="17">
        <f t="shared" si="26"/>
        <v>0</v>
      </c>
      <c r="AV9" s="17">
        <f t="shared" si="27"/>
        <v>0</v>
      </c>
      <c r="AW9" s="17">
        <f t="shared" si="28"/>
        <v>0</v>
      </c>
      <c r="AX9" s="18">
        <f t="shared" si="29"/>
        <v>16</v>
      </c>
      <c r="AZ9" s="3">
        <v>16</v>
      </c>
      <c r="BB9" s="3">
        <v>67</v>
      </c>
      <c r="BG9" s="2">
        <v>32</v>
      </c>
      <c r="BL9" s="2">
        <v>1</v>
      </c>
      <c r="BM9" s="17">
        <f t="shared" si="30"/>
        <v>0</v>
      </c>
      <c r="BN9" s="17">
        <f t="shared" si="31"/>
        <v>0</v>
      </c>
      <c r="BO9" s="17">
        <f t="shared" si="32"/>
        <v>0</v>
      </c>
      <c r="BP9" s="17">
        <f t="shared" si="33"/>
        <v>0</v>
      </c>
      <c r="BQ9" s="19">
        <f t="shared" si="34"/>
        <v>33</v>
      </c>
      <c r="BR9" s="1"/>
      <c r="CB9" s="17">
        <f t="shared" si="35"/>
        <v>0</v>
      </c>
      <c r="CC9" s="17">
        <f t="shared" si="36"/>
        <v>0</v>
      </c>
      <c r="CD9" s="17">
        <f t="shared" si="37"/>
        <v>0</v>
      </c>
      <c r="CE9" s="17">
        <f t="shared" si="38"/>
        <v>0</v>
      </c>
      <c r="CF9" s="19">
        <f t="shared" si="39"/>
        <v>0</v>
      </c>
      <c r="CG9" s="85">
        <f t="shared" si="40"/>
        <v>0</v>
      </c>
      <c r="CH9" s="85">
        <f t="shared" si="41"/>
        <v>0</v>
      </c>
      <c r="CI9" s="85">
        <f t="shared" si="42"/>
        <v>0</v>
      </c>
      <c r="CJ9" s="85">
        <f t="shared" si="43"/>
        <v>0</v>
      </c>
      <c r="CK9" s="67">
        <f t="shared" si="44"/>
        <v>49</v>
      </c>
      <c r="CL9" s="76" t="s">
        <v>150</v>
      </c>
      <c r="CM9" s="71"/>
      <c r="CN9" s="63"/>
      <c r="CO9" s="63"/>
      <c r="CP9" s="63"/>
      <c r="CQ9" s="63"/>
      <c r="CR9" s="63"/>
      <c r="CS9" s="64"/>
    </row>
    <row r="10" spans="1:237" ht="29" thickBot="1" x14ac:dyDescent="0.2">
      <c r="A10" s="84" t="s">
        <v>80</v>
      </c>
      <c r="B10" s="1" t="s">
        <v>6</v>
      </c>
      <c r="C10" s="1" t="s">
        <v>6</v>
      </c>
      <c r="D10" s="1">
        <v>0</v>
      </c>
      <c r="H10" s="1">
        <v>1</v>
      </c>
      <c r="K10" s="22"/>
      <c r="O10" s="33"/>
      <c r="T10" s="33">
        <v>1</v>
      </c>
      <c r="U10" s="17">
        <f t="shared" si="20"/>
        <v>0</v>
      </c>
      <c r="V10" s="17">
        <f t="shared" si="21"/>
        <v>0</v>
      </c>
      <c r="W10" s="17">
        <f t="shared" si="22"/>
        <v>0</v>
      </c>
      <c r="X10" s="17">
        <f t="shared" si="23"/>
        <v>0</v>
      </c>
      <c r="Y10" s="32">
        <f t="shared" si="24"/>
        <v>1</v>
      </c>
      <c r="Z10" s="22"/>
      <c r="AE10" s="22"/>
      <c r="AJ10" s="22"/>
      <c r="AO10" s="22"/>
      <c r="AT10" s="17">
        <f t="shared" si="25"/>
        <v>0</v>
      </c>
      <c r="AU10" s="17">
        <f t="shared" si="26"/>
        <v>0</v>
      </c>
      <c r="AV10" s="17">
        <f t="shared" si="27"/>
        <v>0</v>
      </c>
      <c r="AW10" s="17">
        <f t="shared" si="28"/>
        <v>0</v>
      </c>
      <c r="AX10" s="18">
        <f t="shared" si="29"/>
        <v>0</v>
      </c>
      <c r="AZ10" s="3">
        <v>6</v>
      </c>
      <c r="BC10" s="22"/>
      <c r="BH10" s="22"/>
      <c r="BM10" s="17">
        <f t="shared" si="30"/>
        <v>0</v>
      </c>
      <c r="BN10" s="17">
        <f t="shared" si="31"/>
        <v>0</v>
      </c>
      <c r="BO10" s="17">
        <f t="shared" si="32"/>
        <v>0</v>
      </c>
      <c r="BP10" s="17">
        <f t="shared" si="33"/>
        <v>0</v>
      </c>
      <c r="BQ10" s="19">
        <f t="shared" si="34"/>
        <v>0</v>
      </c>
      <c r="BR10" s="22"/>
      <c r="BW10" s="22"/>
      <c r="CB10" s="17">
        <f t="shared" si="35"/>
        <v>0</v>
      </c>
      <c r="CC10" s="17">
        <f t="shared" si="36"/>
        <v>0</v>
      </c>
      <c r="CD10" s="17">
        <f t="shared" si="37"/>
        <v>0</v>
      </c>
      <c r="CE10" s="17">
        <f t="shared" si="38"/>
        <v>0</v>
      </c>
      <c r="CF10" s="19">
        <f t="shared" si="39"/>
        <v>0</v>
      </c>
      <c r="CG10" s="85">
        <f t="shared" si="40"/>
        <v>0</v>
      </c>
      <c r="CH10" s="85">
        <f t="shared" si="41"/>
        <v>0</v>
      </c>
      <c r="CI10" s="85">
        <f t="shared" si="42"/>
        <v>0</v>
      </c>
      <c r="CJ10" s="85">
        <f t="shared" si="43"/>
        <v>0</v>
      </c>
      <c r="CK10" s="67">
        <f t="shared" si="44"/>
        <v>0</v>
      </c>
      <c r="CL10" s="80" t="s">
        <v>152</v>
      </c>
      <c r="CM10" s="71"/>
      <c r="CN10" s="59"/>
      <c r="CO10" s="59"/>
      <c r="CP10" s="59"/>
      <c r="CQ10" s="59"/>
      <c r="CR10" s="59"/>
      <c r="CS10" s="60"/>
    </row>
    <row r="11" spans="1:237" ht="43" thickBot="1" x14ac:dyDescent="0.2">
      <c r="A11" s="25" t="s">
        <v>2</v>
      </c>
      <c r="B11" s="1">
        <v>1</v>
      </c>
      <c r="C11" s="1" t="s">
        <v>6</v>
      </c>
      <c r="D11" s="1">
        <v>45</v>
      </c>
      <c r="E11" s="1">
        <v>55</v>
      </c>
      <c r="F11" s="1">
        <v>50</v>
      </c>
      <c r="G11" s="3">
        <v>65</v>
      </c>
      <c r="H11" s="1">
        <v>1</v>
      </c>
      <c r="I11" s="1">
        <v>1</v>
      </c>
      <c r="J11" s="1">
        <v>1</v>
      </c>
      <c r="K11" s="20">
        <v>5</v>
      </c>
      <c r="L11" s="1">
        <v>5</v>
      </c>
      <c r="M11" s="1">
        <v>6</v>
      </c>
      <c r="O11" s="33"/>
      <c r="P11" s="24">
        <v>1</v>
      </c>
      <c r="Q11" s="1">
        <v>2</v>
      </c>
      <c r="T11" s="33"/>
      <c r="U11" s="17">
        <f t="shared" si="20"/>
        <v>6</v>
      </c>
      <c r="V11" s="17">
        <f t="shared" si="21"/>
        <v>7</v>
      </c>
      <c r="W11" s="17">
        <f t="shared" si="22"/>
        <v>6</v>
      </c>
      <c r="X11" s="17">
        <f t="shared" si="23"/>
        <v>0</v>
      </c>
      <c r="Y11" s="32">
        <f t="shared" si="24"/>
        <v>0</v>
      </c>
      <c r="Z11" s="24"/>
      <c r="AE11" s="24"/>
      <c r="AJ11" s="24"/>
      <c r="AO11" s="24"/>
      <c r="AT11" s="17">
        <f t="shared" si="25"/>
        <v>0</v>
      </c>
      <c r="AU11" s="17">
        <f t="shared" si="26"/>
        <v>0</v>
      </c>
      <c r="AV11" s="17">
        <f t="shared" si="27"/>
        <v>0</v>
      </c>
      <c r="AW11" s="17">
        <f t="shared" si="28"/>
        <v>0</v>
      </c>
      <c r="AX11" s="18">
        <f t="shared" si="29"/>
        <v>0</v>
      </c>
      <c r="AZ11" s="3">
        <v>1</v>
      </c>
      <c r="BB11" s="3">
        <v>1</v>
      </c>
      <c r="BC11" s="24">
        <v>36</v>
      </c>
      <c r="BD11" s="1">
        <v>32</v>
      </c>
      <c r="BE11" s="1">
        <v>34</v>
      </c>
      <c r="BF11" s="1">
        <v>51</v>
      </c>
      <c r="BG11" s="2">
        <v>55</v>
      </c>
      <c r="BH11" s="24">
        <v>1</v>
      </c>
      <c r="BI11" s="1">
        <v>1</v>
      </c>
      <c r="BJ11" s="1">
        <v>2</v>
      </c>
      <c r="BK11" s="1">
        <v>6</v>
      </c>
      <c r="BL11" s="2">
        <v>5</v>
      </c>
      <c r="BM11" s="17">
        <f t="shared" si="30"/>
        <v>37</v>
      </c>
      <c r="BN11" s="17">
        <f t="shared" si="31"/>
        <v>33</v>
      </c>
      <c r="BO11" s="17">
        <f t="shared" si="32"/>
        <v>36</v>
      </c>
      <c r="BP11" s="17">
        <f t="shared" si="33"/>
        <v>57</v>
      </c>
      <c r="BQ11" s="19">
        <f t="shared" si="34"/>
        <v>60</v>
      </c>
      <c r="BR11" s="24">
        <v>40</v>
      </c>
      <c r="BS11" s="1">
        <v>27</v>
      </c>
      <c r="BT11" s="1">
        <v>20</v>
      </c>
      <c r="BU11" s="1">
        <v>20</v>
      </c>
      <c r="BV11" s="2">
        <v>20</v>
      </c>
      <c r="BW11" s="24"/>
      <c r="BX11" s="1">
        <v>3</v>
      </c>
      <c r="BY11" s="1">
        <v>3</v>
      </c>
      <c r="BZ11" s="1">
        <v>3</v>
      </c>
      <c r="CA11" s="2">
        <v>2</v>
      </c>
      <c r="CB11" s="17">
        <f t="shared" si="35"/>
        <v>40</v>
      </c>
      <c r="CC11" s="17">
        <f t="shared" si="36"/>
        <v>30</v>
      </c>
      <c r="CD11" s="17">
        <f t="shared" si="37"/>
        <v>23</v>
      </c>
      <c r="CE11" s="17">
        <f t="shared" si="38"/>
        <v>23</v>
      </c>
      <c r="CF11" s="19">
        <f t="shared" si="39"/>
        <v>22</v>
      </c>
      <c r="CG11" s="85">
        <f t="shared" si="40"/>
        <v>77</v>
      </c>
      <c r="CH11" s="85">
        <f t="shared" si="41"/>
        <v>63</v>
      </c>
      <c r="CI11" s="85">
        <f t="shared" si="42"/>
        <v>59</v>
      </c>
      <c r="CJ11" s="85">
        <f t="shared" si="43"/>
        <v>80</v>
      </c>
      <c r="CK11" s="67">
        <f t="shared" si="44"/>
        <v>82</v>
      </c>
      <c r="CL11" s="80" t="s">
        <v>177</v>
      </c>
      <c r="CM11" s="71"/>
      <c r="CN11" s="59"/>
      <c r="CO11" s="59"/>
      <c r="CP11" s="59"/>
      <c r="CQ11" s="59"/>
      <c r="CR11" s="59"/>
      <c r="CS11" s="60"/>
    </row>
    <row r="12" spans="1:237" ht="29" thickBot="1" x14ac:dyDescent="0.2">
      <c r="A12" s="21" t="s">
        <v>94</v>
      </c>
      <c r="B12" s="1" t="s">
        <v>6</v>
      </c>
      <c r="C12" s="1" t="s">
        <v>6</v>
      </c>
      <c r="D12" s="1">
        <v>90</v>
      </c>
      <c r="E12" s="1">
        <v>80</v>
      </c>
      <c r="F12" s="1">
        <v>75</v>
      </c>
      <c r="G12" s="3">
        <v>75</v>
      </c>
      <c r="H12" s="1">
        <v>1</v>
      </c>
      <c r="I12" s="1">
        <v>1</v>
      </c>
      <c r="J12" s="1">
        <v>1</v>
      </c>
      <c r="K12" s="20">
        <v>10</v>
      </c>
      <c r="M12" s="1">
        <v>10</v>
      </c>
      <c r="N12" s="1">
        <v>10</v>
      </c>
      <c r="O12" s="33">
        <v>20</v>
      </c>
      <c r="P12" s="24"/>
      <c r="R12" s="1">
        <v>2</v>
      </c>
      <c r="S12" s="1">
        <v>1</v>
      </c>
      <c r="T12" s="33">
        <v>1</v>
      </c>
      <c r="U12" s="17">
        <f t="shared" si="20"/>
        <v>10</v>
      </c>
      <c r="V12" s="17">
        <f t="shared" si="21"/>
        <v>0</v>
      </c>
      <c r="W12" s="17">
        <f t="shared" si="22"/>
        <v>12</v>
      </c>
      <c r="X12" s="17">
        <f t="shared" si="23"/>
        <v>11</v>
      </c>
      <c r="Y12" s="32">
        <f t="shared" si="24"/>
        <v>21</v>
      </c>
      <c r="Z12" s="24">
        <v>51</v>
      </c>
      <c r="AB12" s="1">
        <v>60</v>
      </c>
      <c r="AC12" s="1">
        <v>48</v>
      </c>
      <c r="AD12" s="3">
        <v>46</v>
      </c>
      <c r="AE12" s="24"/>
      <c r="AJ12" s="24"/>
      <c r="AO12" s="24"/>
      <c r="AT12" s="17">
        <f t="shared" si="25"/>
        <v>51</v>
      </c>
      <c r="AU12" s="17">
        <f t="shared" si="26"/>
        <v>0</v>
      </c>
      <c r="AV12" s="17">
        <f t="shared" si="27"/>
        <v>60</v>
      </c>
      <c r="AW12" s="17">
        <f t="shared" si="28"/>
        <v>48</v>
      </c>
      <c r="AX12" s="18">
        <f t="shared" si="29"/>
        <v>46</v>
      </c>
      <c r="AZ12" s="3">
        <v>15</v>
      </c>
      <c r="BC12" s="24">
        <v>23</v>
      </c>
      <c r="BE12" s="1">
        <v>15</v>
      </c>
      <c r="BF12" s="1">
        <v>11</v>
      </c>
      <c r="BG12" s="2">
        <v>48</v>
      </c>
      <c r="BH12" s="24"/>
      <c r="BM12" s="17">
        <f t="shared" si="30"/>
        <v>23</v>
      </c>
      <c r="BN12" s="17">
        <f t="shared" si="31"/>
        <v>0</v>
      </c>
      <c r="BO12" s="17">
        <f t="shared" si="32"/>
        <v>15</v>
      </c>
      <c r="BP12" s="17">
        <f t="shared" si="33"/>
        <v>11</v>
      </c>
      <c r="BQ12" s="19">
        <f t="shared" si="34"/>
        <v>48</v>
      </c>
      <c r="BR12" s="24">
        <v>20</v>
      </c>
      <c r="BT12" s="1">
        <v>25</v>
      </c>
      <c r="BU12" s="1">
        <v>32</v>
      </c>
      <c r="BV12" s="2">
        <v>43</v>
      </c>
      <c r="BW12" s="24"/>
      <c r="CB12" s="17">
        <f t="shared" si="35"/>
        <v>20</v>
      </c>
      <c r="CC12" s="17">
        <f t="shared" si="36"/>
        <v>0</v>
      </c>
      <c r="CD12" s="17">
        <f t="shared" si="37"/>
        <v>25</v>
      </c>
      <c r="CE12" s="17">
        <f t="shared" si="38"/>
        <v>32</v>
      </c>
      <c r="CF12" s="19">
        <f t="shared" si="39"/>
        <v>43</v>
      </c>
      <c r="CG12" s="85">
        <f t="shared" si="40"/>
        <v>94</v>
      </c>
      <c r="CH12" s="85">
        <f t="shared" si="41"/>
        <v>0</v>
      </c>
      <c r="CI12" s="85">
        <f t="shared" si="42"/>
        <v>100</v>
      </c>
      <c r="CJ12" s="85">
        <f t="shared" si="43"/>
        <v>91</v>
      </c>
      <c r="CK12" s="67">
        <f t="shared" si="44"/>
        <v>137</v>
      </c>
      <c r="CL12" s="80" t="s">
        <v>154</v>
      </c>
      <c r="CM12" s="71"/>
      <c r="CN12" s="59"/>
      <c r="CO12" s="59"/>
      <c r="CP12" s="59"/>
      <c r="CQ12" s="59"/>
      <c r="CR12" s="59"/>
      <c r="CS12" s="60"/>
    </row>
    <row r="13" spans="1:237" ht="14" x14ac:dyDescent="0.15">
      <c r="A13" s="21" t="s">
        <v>97</v>
      </c>
      <c r="B13" s="1" t="s">
        <v>6</v>
      </c>
      <c r="C13" s="1" t="s">
        <v>6</v>
      </c>
      <c r="D13" s="1">
        <v>0</v>
      </c>
      <c r="H13" s="1">
        <v>1</v>
      </c>
      <c r="I13" s="1">
        <v>1</v>
      </c>
      <c r="J13" s="1">
        <v>1</v>
      </c>
      <c r="L13" s="1">
        <v>1</v>
      </c>
      <c r="M13" s="1">
        <v>1</v>
      </c>
      <c r="N13" s="1">
        <v>0.6</v>
      </c>
      <c r="O13" s="33">
        <v>1</v>
      </c>
      <c r="Q13" s="1">
        <v>1</v>
      </c>
      <c r="R13" s="1">
        <v>2</v>
      </c>
      <c r="T13" s="33">
        <v>1</v>
      </c>
      <c r="U13" s="17">
        <f t="shared" si="20"/>
        <v>0</v>
      </c>
      <c r="V13" s="17">
        <f t="shared" si="21"/>
        <v>2</v>
      </c>
      <c r="W13" s="17">
        <f t="shared" si="22"/>
        <v>3</v>
      </c>
      <c r="X13" s="17">
        <f t="shared" si="23"/>
        <v>0.6</v>
      </c>
      <c r="Y13" s="32">
        <f t="shared" si="24"/>
        <v>2</v>
      </c>
      <c r="Z13" s="22"/>
      <c r="AE13" s="22"/>
      <c r="AJ13" s="22"/>
      <c r="AK13" s="1">
        <v>19</v>
      </c>
      <c r="AL13" s="1">
        <v>8</v>
      </c>
      <c r="AM13" s="1">
        <v>11</v>
      </c>
      <c r="AN13" s="3">
        <v>17</v>
      </c>
      <c r="AO13" s="22"/>
      <c r="AS13" s="3">
        <v>17</v>
      </c>
      <c r="AT13" s="17">
        <f t="shared" si="25"/>
        <v>0</v>
      </c>
      <c r="AU13" s="17">
        <f t="shared" si="26"/>
        <v>19</v>
      </c>
      <c r="AV13" s="17">
        <f t="shared" si="27"/>
        <v>8</v>
      </c>
      <c r="AW13" s="17">
        <f t="shared" si="28"/>
        <v>11</v>
      </c>
      <c r="AX13" s="18">
        <f t="shared" si="29"/>
        <v>34</v>
      </c>
      <c r="AZ13" s="3">
        <v>6</v>
      </c>
      <c r="BA13" s="1">
        <v>10</v>
      </c>
      <c r="BB13" s="86"/>
      <c r="BC13" s="22"/>
      <c r="BH13" s="22"/>
      <c r="BM13" s="17">
        <f t="shared" si="30"/>
        <v>0</v>
      </c>
      <c r="BN13" s="17">
        <f t="shared" si="31"/>
        <v>0</v>
      </c>
      <c r="BO13" s="17">
        <f t="shared" si="32"/>
        <v>0</v>
      </c>
      <c r="BP13" s="17">
        <f t="shared" si="33"/>
        <v>0</v>
      </c>
      <c r="BQ13" s="19">
        <f t="shared" si="34"/>
        <v>0</v>
      </c>
      <c r="BR13" s="22"/>
      <c r="BW13" s="22"/>
      <c r="CB13" s="17">
        <f t="shared" si="35"/>
        <v>0</v>
      </c>
      <c r="CC13" s="17">
        <f t="shared" si="36"/>
        <v>0</v>
      </c>
      <c r="CD13" s="17">
        <f t="shared" si="37"/>
        <v>0</v>
      </c>
      <c r="CE13" s="17">
        <f t="shared" si="38"/>
        <v>0</v>
      </c>
      <c r="CF13" s="19">
        <f t="shared" si="39"/>
        <v>0</v>
      </c>
      <c r="CG13" s="85">
        <f t="shared" si="40"/>
        <v>0</v>
      </c>
      <c r="CH13" s="85">
        <f t="shared" si="41"/>
        <v>19</v>
      </c>
      <c r="CI13" s="85">
        <f t="shared" si="42"/>
        <v>8</v>
      </c>
      <c r="CJ13" s="85">
        <f t="shared" si="43"/>
        <v>11</v>
      </c>
      <c r="CK13" s="67">
        <f t="shared" si="44"/>
        <v>34</v>
      </c>
      <c r="CL13" s="76"/>
      <c r="CM13" s="20"/>
      <c r="CN13" s="20"/>
      <c r="CO13" s="20"/>
      <c r="CP13" s="20"/>
      <c r="CQ13" s="20"/>
      <c r="CR13" s="20"/>
      <c r="CS13" s="20"/>
    </row>
    <row r="14" spans="1:237" ht="84" x14ac:dyDescent="0.15">
      <c r="A14" s="84" t="s">
        <v>146</v>
      </c>
      <c r="C14" s="1" t="s">
        <v>6</v>
      </c>
      <c r="H14" s="1">
        <v>1</v>
      </c>
      <c r="O14" s="33">
        <v>4</v>
      </c>
      <c r="T14" s="33"/>
      <c r="U14" s="17">
        <f t="shared" si="20"/>
        <v>0</v>
      </c>
      <c r="V14" s="17">
        <f t="shared" si="21"/>
        <v>0</v>
      </c>
      <c r="W14" s="17">
        <f t="shared" si="22"/>
        <v>0</v>
      </c>
      <c r="X14" s="17">
        <f t="shared" si="23"/>
        <v>0</v>
      </c>
      <c r="Y14" s="32">
        <f t="shared" si="24"/>
        <v>4</v>
      </c>
      <c r="Z14" s="22"/>
      <c r="AE14" s="22"/>
      <c r="AJ14" s="22"/>
      <c r="AO14" s="22"/>
      <c r="AT14" s="17">
        <f t="shared" si="25"/>
        <v>0</v>
      </c>
      <c r="AU14" s="17">
        <f t="shared" si="26"/>
        <v>0</v>
      </c>
      <c r="AV14" s="17">
        <f t="shared" si="27"/>
        <v>0</v>
      </c>
      <c r="AW14" s="17">
        <f t="shared" si="28"/>
        <v>0</v>
      </c>
      <c r="AX14" s="18">
        <f t="shared" si="29"/>
        <v>0</v>
      </c>
      <c r="AZ14" s="3">
        <v>48</v>
      </c>
      <c r="BC14" s="22"/>
      <c r="BG14" s="2">
        <v>2</v>
      </c>
      <c r="BH14" s="22"/>
      <c r="BM14" s="17">
        <f t="shared" si="30"/>
        <v>0</v>
      </c>
      <c r="BN14" s="17">
        <f t="shared" si="31"/>
        <v>0</v>
      </c>
      <c r="BO14" s="17">
        <f t="shared" si="32"/>
        <v>0</v>
      </c>
      <c r="BP14" s="17">
        <f t="shared" si="33"/>
        <v>0</v>
      </c>
      <c r="BQ14" s="19">
        <f t="shared" si="34"/>
        <v>2</v>
      </c>
      <c r="BR14" s="22"/>
      <c r="BW14" s="22"/>
      <c r="CA14" s="2">
        <v>3</v>
      </c>
      <c r="CB14" s="17">
        <f t="shared" si="35"/>
        <v>0</v>
      </c>
      <c r="CC14" s="17">
        <f t="shared" si="36"/>
        <v>0</v>
      </c>
      <c r="CD14" s="17">
        <f t="shared" si="37"/>
        <v>0</v>
      </c>
      <c r="CE14" s="17">
        <f t="shared" si="38"/>
        <v>0</v>
      </c>
      <c r="CF14" s="19">
        <f t="shared" si="39"/>
        <v>3</v>
      </c>
      <c r="CG14" s="85">
        <f t="shared" si="40"/>
        <v>0</v>
      </c>
      <c r="CH14" s="85">
        <f t="shared" si="41"/>
        <v>0</v>
      </c>
      <c r="CI14" s="85">
        <f t="shared" si="42"/>
        <v>0</v>
      </c>
      <c r="CJ14" s="85">
        <f t="shared" si="43"/>
        <v>0</v>
      </c>
      <c r="CK14" s="67">
        <f t="shared" si="44"/>
        <v>5</v>
      </c>
      <c r="CL14" s="76" t="s">
        <v>181</v>
      </c>
      <c r="CM14" s="20"/>
      <c r="CN14" s="20"/>
      <c r="CO14" s="20"/>
      <c r="CP14" s="20"/>
      <c r="CQ14" s="20"/>
      <c r="CR14" s="20"/>
      <c r="CS14" s="20"/>
    </row>
    <row r="15" spans="1:237" x14ac:dyDescent="0.15">
      <c r="A15" s="25"/>
      <c r="K15" s="24"/>
      <c r="O15" s="33"/>
      <c r="P15" s="20"/>
      <c r="T15" s="33"/>
      <c r="Y15" s="32"/>
      <c r="Z15" s="24"/>
      <c r="AE15" s="24"/>
      <c r="AJ15" s="24"/>
      <c r="AO15" s="24"/>
      <c r="AX15" s="18"/>
      <c r="BC15" s="24"/>
      <c r="BH15" s="24"/>
      <c r="BR15" s="24"/>
      <c r="BW15" s="24"/>
      <c r="CK15" s="67"/>
      <c r="CL15" s="76"/>
    </row>
    <row r="16" spans="1:237" ht="15" thickBot="1" x14ac:dyDescent="0.2">
      <c r="A16" s="25" t="s">
        <v>104</v>
      </c>
      <c r="B16" s="1" t="s">
        <v>6</v>
      </c>
      <c r="C16" s="1" t="s">
        <v>6</v>
      </c>
      <c r="D16" s="1">
        <v>0</v>
      </c>
      <c r="E16" s="1">
        <v>5</v>
      </c>
      <c r="F16" s="1">
        <v>5</v>
      </c>
      <c r="G16" s="3">
        <v>5</v>
      </c>
      <c r="H16" s="1">
        <v>1</v>
      </c>
      <c r="I16" s="1">
        <v>1</v>
      </c>
      <c r="J16" s="1">
        <v>1</v>
      </c>
      <c r="K16" s="24">
        <v>1</v>
      </c>
      <c r="L16" s="1">
        <v>1</v>
      </c>
      <c r="M16" s="1">
        <v>1</v>
      </c>
      <c r="N16" s="1">
        <v>1</v>
      </c>
      <c r="O16" s="33">
        <v>1</v>
      </c>
      <c r="P16" s="20">
        <v>3</v>
      </c>
      <c r="Q16" s="1">
        <v>4</v>
      </c>
      <c r="R16" s="1">
        <v>3</v>
      </c>
      <c r="S16" s="1">
        <v>3</v>
      </c>
      <c r="T16" s="33">
        <v>3</v>
      </c>
      <c r="U16" s="17">
        <f t="shared" si="20"/>
        <v>4</v>
      </c>
      <c r="V16" s="17">
        <f t="shared" si="21"/>
        <v>5</v>
      </c>
      <c r="W16" s="17">
        <f t="shared" si="22"/>
        <v>4</v>
      </c>
      <c r="X16" s="17">
        <f t="shared" si="23"/>
        <v>4</v>
      </c>
      <c r="Y16" s="32">
        <f t="shared" si="24"/>
        <v>4</v>
      </c>
      <c r="Z16" s="24"/>
      <c r="AE16" s="24"/>
      <c r="AJ16" s="24">
        <v>8</v>
      </c>
      <c r="AK16" s="1">
        <v>36</v>
      </c>
      <c r="AL16" s="1">
        <v>23</v>
      </c>
      <c r="AO16" s="24"/>
      <c r="AT16" s="17">
        <f t="shared" si="25"/>
        <v>8</v>
      </c>
      <c r="AU16" s="17">
        <f t="shared" si="26"/>
        <v>36</v>
      </c>
      <c r="AV16" s="17">
        <f t="shared" si="27"/>
        <v>23</v>
      </c>
      <c r="AW16" s="17">
        <f t="shared" si="28"/>
        <v>0</v>
      </c>
      <c r="AX16" s="18">
        <f t="shared" si="29"/>
        <v>0</v>
      </c>
      <c r="AY16" s="1">
        <v>15</v>
      </c>
      <c r="AZ16" s="3">
        <v>103</v>
      </c>
      <c r="BA16" s="1">
        <v>8</v>
      </c>
      <c r="BB16" s="3">
        <v>15</v>
      </c>
      <c r="BC16" s="24"/>
      <c r="BF16" s="1">
        <v>8</v>
      </c>
      <c r="BG16" s="2">
        <v>13</v>
      </c>
      <c r="BH16" s="24"/>
      <c r="BM16" s="17">
        <f t="shared" si="30"/>
        <v>0</v>
      </c>
      <c r="BN16" s="17">
        <f t="shared" si="31"/>
        <v>0</v>
      </c>
      <c r="BO16" s="17">
        <f t="shared" si="32"/>
        <v>0</v>
      </c>
      <c r="BP16" s="17">
        <f t="shared" si="33"/>
        <v>8</v>
      </c>
      <c r="BQ16" s="19">
        <f t="shared" si="34"/>
        <v>13</v>
      </c>
      <c r="BR16" s="24"/>
      <c r="BV16" s="2">
        <v>3</v>
      </c>
      <c r="CB16" s="17">
        <f t="shared" si="35"/>
        <v>0</v>
      </c>
      <c r="CC16" s="17">
        <f t="shared" si="36"/>
        <v>0</v>
      </c>
      <c r="CD16" s="17">
        <f t="shared" si="37"/>
        <v>0</v>
      </c>
      <c r="CE16" s="17">
        <f t="shared" si="38"/>
        <v>0</v>
      </c>
      <c r="CF16" s="19">
        <f t="shared" si="39"/>
        <v>3</v>
      </c>
      <c r="CG16" s="85">
        <f t="shared" si="40"/>
        <v>8</v>
      </c>
      <c r="CH16" s="85">
        <f t="shared" si="41"/>
        <v>36</v>
      </c>
      <c r="CI16" s="85">
        <f t="shared" si="42"/>
        <v>23</v>
      </c>
      <c r="CJ16" s="85">
        <f t="shared" si="43"/>
        <v>8</v>
      </c>
      <c r="CK16" s="67">
        <f t="shared" si="44"/>
        <v>16</v>
      </c>
      <c r="CL16" s="80" t="s">
        <v>155</v>
      </c>
      <c r="CM16" s="71"/>
      <c r="CN16" s="59"/>
      <c r="CO16" s="59"/>
      <c r="CP16" s="59"/>
      <c r="CQ16" s="59"/>
      <c r="CR16" s="59"/>
      <c r="CS16" s="60"/>
    </row>
    <row r="17" spans="1:237" s="95" customFormat="1" ht="14" x14ac:dyDescent="0.15">
      <c r="A17" s="94" t="s">
        <v>188</v>
      </c>
      <c r="D17" s="95">
        <f>COUNT(D4:D16)</f>
        <v>11</v>
      </c>
      <c r="E17" s="95">
        <f>COUNT(E4:E16)</f>
        <v>7</v>
      </c>
      <c r="F17" s="95">
        <f>COUNT(F4:F16)</f>
        <v>7</v>
      </c>
      <c r="G17" s="96">
        <f>COUNT(G4:G16)</f>
        <v>8</v>
      </c>
      <c r="K17" s="97"/>
      <c r="O17" s="99"/>
      <c r="P17" s="97"/>
      <c r="S17" s="98"/>
      <c r="T17" s="99"/>
      <c r="U17" s="100"/>
      <c r="V17" s="101"/>
      <c r="W17" s="101"/>
      <c r="X17" s="102"/>
      <c r="Y17" s="103"/>
      <c r="Z17" s="104"/>
      <c r="AD17" s="96"/>
      <c r="AE17" s="97"/>
      <c r="AI17" s="96"/>
      <c r="AJ17" s="97"/>
      <c r="AN17" s="96"/>
      <c r="AO17" s="97"/>
      <c r="AR17" s="98"/>
      <c r="AS17" s="96"/>
      <c r="AT17" s="100"/>
      <c r="AU17" s="101"/>
      <c r="AV17" s="102"/>
      <c r="AW17" s="102"/>
      <c r="AX17" s="105"/>
      <c r="AZ17" s="96"/>
      <c r="BB17" s="96"/>
      <c r="BC17" s="97"/>
      <c r="BG17" s="106"/>
      <c r="BH17" s="97"/>
      <c r="BK17" s="98"/>
      <c r="BL17" s="106"/>
      <c r="BM17" s="100"/>
      <c r="BN17" s="101"/>
      <c r="BO17" s="102"/>
      <c r="BP17" s="102"/>
      <c r="BQ17" s="107"/>
      <c r="BR17" s="108"/>
      <c r="BV17" s="106"/>
      <c r="BZ17" s="98"/>
      <c r="CA17" s="106"/>
      <c r="CB17" s="100"/>
      <c r="CC17" s="101"/>
      <c r="CD17" s="102"/>
      <c r="CE17" s="101"/>
      <c r="CF17" s="107"/>
      <c r="CG17" s="101"/>
      <c r="CH17" s="101"/>
      <c r="CI17" s="102"/>
      <c r="CJ17" s="102"/>
      <c r="CK17" s="109">
        <f>COUNT(CK4:CK16)</f>
        <v>12</v>
      </c>
      <c r="CL17" s="110"/>
    </row>
    <row r="18" spans="1:237" ht="14" x14ac:dyDescent="0.15">
      <c r="A18" s="25" t="s">
        <v>5</v>
      </c>
      <c r="B18" s="1" t="s">
        <v>6</v>
      </c>
      <c r="C18" s="1" t="s">
        <v>6</v>
      </c>
      <c r="D18" s="1">
        <v>185</v>
      </c>
      <c r="E18" s="1">
        <v>160</v>
      </c>
      <c r="F18" s="1">
        <v>125</v>
      </c>
      <c r="G18" s="3">
        <v>110</v>
      </c>
      <c r="H18" s="1">
        <v>1</v>
      </c>
      <c r="I18" s="1">
        <v>1</v>
      </c>
      <c r="J18" s="1">
        <v>1</v>
      </c>
      <c r="K18" s="24">
        <v>17</v>
      </c>
      <c r="L18" s="1">
        <v>9</v>
      </c>
      <c r="M18" s="1">
        <v>10</v>
      </c>
      <c r="N18" s="1">
        <v>6</v>
      </c>
      <c r="O18" s="33">
        <v>7</v>
      </c>
      <c r="P18" s="20"/>
      <c r="Q18" s="1">
        <v>5</v>
      </c>
      <c r="R18" s="1">
        <v>1</v>
      </c>
      <c r="S18" s="1">
        <v>3</v>
      </c>
      <c r="T18" s="33">
        <v>3</v>
      </c>
      <c r="U18" s="17">
        <f t="shared" ref="U18" si="45">K18+P18</f>
        <v>17</v>
      </c>
      <c r="V18" s="17">
        <f t="shared" ref="V18" si="46">L18+Q18</f>
        <v>14</v>
      </c>
      <c r="W18" s="17">
        <f t="shared" ref="W18" si="47">M18+R18</f>
        <v>11</v>
      </c>
      <c r="X18" s="17">
        <f t="shared" ref="X18" si="48">N18+S18</f>
        <v>9</v>
      </c>
      <c r="Y18" s="32">
        <f t="shared" ref="Y18" si="49">O18+T18</f>
        <v>10</v>
      </c>
      <c r="Z18" s="24">
        <v>117</v>
      </c>
      <c r="AA18" s="1">
        <v>61</v>
      </c>
      <c r="AB18" s="1">
        <v>39</v>
      </c>
      <c r="AC18" s="1">
        <v>59</v>
      </c>
      <c r="AD18" s="3">
        <v>40</v>
      </c>
      <c r="AE18" s="24">
        <v>40</v>
      </c>
      <c r="AF18" s="1">
        <v>1</v>
      </c>
      <c r="AJ18" s="24"/>
      <c r="AK18" s="1">
        <v>106</v>
      </c>
      <c r="AL18" s="1">
        <v>65</v>
      </c>
      <c r="AM18" s="1">
        <v>68</v>
      </c>
      <c r="AN18" s="3">
        <v>61</v>
      </c>
      <c r="AO18" s="24"/>
      <c r="AP18" s="1">
        <v>1</v>
      </c>
      <c r="AQ18" s="1">
        <v>1</v>
      </c>
      <c r="AR18" s="1">
        <v>1</v>
      </c>
      <c r="AT18" s="17">
        <f t="shared" ref="AT18" si="50">Z18+AE18+AJ18+AO18</f>
        <v>157</v>
      </c>
      <c r="AU18" s="17">
        <f t="shared" ref="AU18" si="51">AA18+AF18+AK18+AP18</f>
        <v>169</v>
      </c>
      <c r="AV18" s="17">
        <f t="shared" ref="AV18" si="52">AB18+AG18+AL18+AQ18</f>
        <v>105</v>
      </c>
      <c r="AW18" s="17">
        <f t="shared" ref="AW18" si="53">AC18+AH18+AM18+AR18</f>
        <v>128</v>
      </c>
      <c r="AX18" s="18">
        <f t="shared" ref="AX18" si="54">AD18+AI18+AN18+AS18</f>
        <v>101</v>
      </c>
      <c r="AY18" s="1">
        <v>50</v>
      </c>
      <c r="AZ18" s="3">
        <v>68</v>
      </c>
      <c r="BA18" s="1">
        <v>157</v>
      </c>
      <c r="BB18" s="3">
        <v>166</v>
      </c>
      <c r="BC18" s="24">
        <v>29</v>
      </c>
      <c r="BD18" s="1">
        <v>29</v>
      </c>
      <c r="BE18" s="1">
        <v>24</v>
      </c>
      <c r="BF18" s="1">
        <v>20</v>
      </c>
      <c r="BG18" s="2">
        <v>34</v>
      </c>
      <c r="BH18" s="24">
        <v>7</v>
      </c>
      <c r="BI18" s="1">
        <v>12</v>
      </c>
      <c r="BJ18" s="1">
        <v>10</v>
      </c>
      <c r="BK18" s="1">
        <v>9</v>
      </c>
      <c r="BL18" s="2">
        <v>12</v>
      </c>
      <c r="BM18" s="17">
        <f t="shared" ref="BM18" si="55">BC18+BH18</f>
        <v>36</v>
      </c>
      <c r="BN18" s="17">
        <f t="shared" ref="BN18" si="56">BD18+BI18</f>
        <v>41</v>
      </c>
      <c r="BO18" s="17">
        <f t="shared" ref="BO18" si="57">BE18+BJ18</f>
        <v>34</v>
      </c>
      <c r="BP18" s="17">
        <f t="shared" ref="BP18" si="58">BF18+BK18</f>
        <v>29</v>
      </c>
      <c r="BQ18" s="19">
        <f t="shared" ref="BQ18" si="59">BG18+BL18</f>
        <v>46</v>
      </c>
      <c r="BR18" s="24">
        <v>10</v>
      </c>
      <c r="BS18" s="1">
        <v>9</v>
      </c>
      <c r="BT18" s="1">
        <v>5</v>
      </c>
      <c r="BU18" s="1">
        <v>6</v>
      </c>
      <c r="BV18" s="2">
        <v>6</v>
      </c>
      <c r="BW18" s="24">
        <v>10</v>
      </c>
      <c r="BX18" s="1">
        <v>2</v>
      </c>
      <c r="BY18" s="1">
        <v>1</v>
      </c>
      <c r="CB18" s="17">
        <f t="shared" ref="CB18" si="60">BR18+BW18</f>
        <v>20</v>
      </c>
      <c r="CC18" s="17">
        <f t="shared" ref="CC18" si="61">BS18+BX18</f>
        <v>11</v>
      </c>
      <c r="CD18" s="17">
        <f t="shared" ref="CD18" si="62">BT18+BY18</f>
        <v>6</v>
      </c>
      <c r="CE18" s="17">
        <f t="shared" ref="CE18" si="63">BU18+BZ18</f>
        <v>6</v>
      </c>
      <c r="CF18" s="19">
        <f t="shared" ref="CF18" si="64">BV18+CA18</f>
        <v>6</v>
      </c>
      <c r="CG18" s="17">
        <f t="shared" ref="CG18" si="65">AT18+BM18+CB18</f>
        <v>213</v>
      </c>
      <c r="CH18" s="17">
        <f t="shared" ref="CH18" si="66">AU18+BN18+CC18</f>
        <v>221</v>
      </c>
      <c r="CI18" s="17">
        <f t="shared" ref="CI18" si="67">AV18+BO18+CD18</f>
        <v>145</v>
      </c>
      <c r="CJ18" s="17">
        <f t="shared" ref="CJ18" si="68">AW18+BP18+CE18</f>
        <v>163</v>
      </c>
      <c r="CK18" s="67">
        <f t="shared" ref="CK18" si="69">AX18+BQ18+CF18</f>
        <v>153</v>
      </c>
      <c r="CL18" s="76"/>
    </row>
    <row r="19" spans="1:237" x14ac:dyDescent="0.15">
      <c r="G19" s="1"/>
      <c r="AD19" s="1"/>
      <c r="AI19" s="1"/>
      <c r="AN19" s="1"/>
      <c r="AS19" s="1"/>
      <c r="AZ19" s="1"/>
      <c r="BB19" s="1"/>
      <c r="BG19" s="1"/>
      <c r="BL19" s="1"/>
      <c r="BQ19" s="17"/>
      <c r="BV19" s="1"/>
      <c r="CA19" s="1"/>
      <c r="CF19" s="17"/>
    </row>
    <row r="20" spans="1:237" ht="14" x14ac:dyDescent="0.15">
      <c r="A20" s="25" t="s">
        <v>183</v>
      </c>
      <c r="G20" s="1"/>
      <c r="AD20" s="1"/>
      <c r="AI20" s="1"/>
      <c r="AN20" s="1"/>
      <c r="AS20" s="1"/>
      <c r="AZ20" s="1"/>
      <c r="BB20" s="1"/>
      <c r="BG20" s="1"/>
      <c r="BL20" s="1"/>
      <c r="BQ20" s="17"/>
      <c r="BV20" s="1"/>
      <c r="CA20" s="1"/>
      <c r="CF20" s="17"/>
    </row>
    <row r="21" spans="1:237" ht="14" x14ac:dyDescent="0.15">
      <c r="A21" s="81" t="s">
        <v>185</v>
      </c>
      <c r="G21" s="1"/>
      <c r="AD21" s="1"/>
      <c r="AI21" s="1"/>
      <c r="AN21" s="1"/>
      <c r="AS21" s="1"/>
      <c r="AZ21" s="1"/>
      <c r="BB21" s="1"/>
      <c r="BG21" s="1"/>
      <c r="BL21" s="1"/>
      <c r="BQ21" s="17"/>
      <c r="BV21" s="1"/>
      <c r="CA21" s="1"/>
      <c r="CF21" s="17"/>
    </row>
    <row r="22" spans="1:237" ht="14" x14ac:dyDescent="0.15">
      <c r="A22" s="83" t="s">
        <v>184</v>
      </c>
      <c r="G22" s="1"/>
      <c r="AD22" s="1"/>
      <c r="AI22" s="1"/>
      <c r="AN22" s="1"/>
      <c r="AS22" s="1"/>
      <c r="AZ22" s="1"/>
      <c r="BB22" s="1"/>
      <c r="BG22" s="1"/>
      <c r="BL22" s="1"/>
      <c r="BQ22" s="17"/>
      <c r="BV22" s="1"/>
      <c r="CA22" s="1"/>
      <c r="CF22" s="17"/>
    </row>
    <row r="23" spans="1:237" x14ac:dyDescent="0.15">
      <c r="G23" s="1"/>
      <c r="AD23" s="1"/>
      <c r="AI23" s="1"/>
      <c r="AN23" s="1"/>
      <c r="AS23" s="1"/>
      <c r="AZ23" s="1"/>
      <c r="BB23" s="1"/>
      <c r="BG23" s="1"/>
      <c r="BL23" s="1"/>
      <c r="BQ23" s="17"/>
      <c r="BV23" s="1"/>
      <c r="CA23" s="1"/>
      <c r="CF23" s="17"/>
    </row>
    <row r="24" spans="1:237" x14ac:dyDescent="0.15">
      <c r="G24" s="1"/>
      <c r="AD24" s="1"/>
      <c r="AI24" s="1"/>
      <c r="AN24" s="1"/>
      <c r="AS24" s="1"/>
      <c r="AZ24" s="1"/>
      <c r="BB24" s="1"/>
      <c r="BG24" s="1"/>
      <c r="BL24" s="1"/>
      <c r="BQ24" s="17"/>
      <c r="BV24" s="1"/>
      <c r="CA24" s="1"/>
      <c r="CF24" s="17"/>
    </row>
    <row r="25" spans="1:237" x14ac:dyDescent="0.15">
      <c r="G25" s="1"/>
      <c r="AD25" s="1"/>
      <c r="AI25" s="1"/>
      <c r="AN25" s="1"/>
      <c r="AS25" s="1"/>
      <c r="AZ25" s="1"/>
      <c r="BB25" s="1"/>
      <c r="BG25" s="1"/>
      <c r="BL25" s="1"/>
      <c r="BQ25" s="17"/>
      <c r="BV25" s="1"/>
      <c r="CA25" s="1"/>
      <c r="CF25" s="17"/>
    </row>
    <row r="26" spans="1:237" x14ac:dyDescent="0.15">
      <c r="G26" s="1"/>
      <c r="AD26" s="1"/>
      <c r="AI26" s="1"/>
      <c r="AN26" s="1"/>
      <c r="AS26" s="1"/>
      <c r="AZ26" s="1"/>
      <c r="BB26" s="1"/>
      <c r="BG26" s="1"/>
      <c r="BL26" s="1"/>
      <c r="BQ26" s="17"/>
      <c r="BV26" s="1"/>
      <c r="CA26" s="1"/>
      <c r="CF26" s="17"/>
    </row>
    <row r="27" spans="1:237" x14ac:dyDescent="0.15">
      <c r="G27" s="1"/>
      <c r="AD27" s="1"/>
      <c r="AI27" s="1"/>
      <c r="AN27" s="1"/>
      <c r="AS27" s="1"/>
      <c r="AZ27" s="1"/>
      <c r="BB27" s="1"/>
      <c r="BG27" s="1"/>
      <c r="BL27" s="1"/>
      <c r="BQ27" s="17"/>
      <c r="BV27" s="1"/>
      <c r="CA27" s="1"/>
      <c r="CF27" s="17"/>
    </row>
    <row r="28" spans="1:237" x14ac:dyDescent="0.15">
      <c r="G28" s="1"/>
      <c r="AD28" s="1"/>
      <c r="AI28" s="1"/>
      <c r="AN28" s="1"/>
      <c r="AS28" s="1"/>
      <c r="AZ28" s="1"/>
      <c r="BB28" s="1"/>
      <c r="BG28" s="1"/>
      <c r="BL28" s="1"/>
      <c r="BQ28" s="17"/>
      <c r="BV28" s="1"/>
      <c r="CA28" s="1"/>
      <c r="CF28" s="17"/>
    </row>
    <row r="29" spans="1:237" x14ac:dyDescent="0.15">
      <c r="G29" s="1"/>
      <c r="AD29" s="1"/>
      <c r="AI29" s="1"/>
      <c r="AN29" s="1"/>
      <c r="AS29" s="1"/>
      <c r="AZ29" s="1"/>
      <c r="BB29" s="1"/>
      <c r="BG29" s="1"/>
      <c r="BL29" s="1"/>
      <c r="BQ29" s="17"/>
      <c r="BV29" s="1"/>
      <c r="CA29" s="1"/>
      <c r="CF29" s="17"/>
    </row>
    <row r="30" spans="1:237" x14ac:dyDescent="0.15">
      <c r="G30" s="1"/>
      <c r="AD30" s="1"/>
      <c r="AI30" s="1"/>
      <c r="AN30" s="1"/>
      <c r="AS30" s="1"/>
      <c r="AZ30" s="1"/>
      <c r="BB30" s="1"/>
      <c r="BG30" s="1"/>
      <c r="BL30" s="1"/>
      <c r="BQ30" s="17"/>
      <c r="BV30" s="1"/>
      <c r="CA30" s="1"/>
      <c r="CF30" s="17"/>
    </row>
    <row r="31" spans="1:237" x14ac:dyDescent="0.15">
      <c r="G31" s="1"/>
      <c r="AD31" s="1"/>
      <c r="AI31" s="1"/>
      <c r="AN31" s="1"/>
      <c r="AS31" s="1"/>
      <c r="AZ31" s="1"/>
      <c r="BB31" s="1"/>
      <c r="BG31" s="1"/>
      <c r="BL31" s="1"/>
      <c r="BQ31" s="17"/>
      <c r="BV31" s="1"/>
      <c r="CA31" s="1"/>
      <c r="CF31" s="17"/>
    </row>
    <row r="32" spans="1:237" s="17" customFormat="1" x14ac:dyDescent="0.15">
      <c r="A32" s="1"/>
      <c r="B32" s="1"/>
      <c r="C32" s="1"/>
      <c r="D32" s="1"/>
      <c r="E32" s="1"/>
      <c r="F32" s="1"/>
      <c r="G32" s="1"/>
      <c r="H32" s="1"/>
      <c r="I32" s="1"/>
      <c r="J32" s="1"/>
      <c r="K32" s="1"/>
      <c r="L32" s="1"/>
      <c r="M32" s="1"/>
      <c r="N32" s="1"/>
      <c r="O32" s="142"/>
      <c r="P32" s="1"/>
      <c r="Q32" s="1"/>
      <c r="R32" s="1"/>
      <c r="S32" s="1"/>
      <c r="T32" s="142"/>
      <c r="Y32" s="144"/>
      <c r="AA32" s="1"/>
      <c r="AB32" s="1"/>
      <c r="AC32" s="1"/>
      <c r="AD32" s="1"/>
      <c r="AE32" s="1"/>
      <c r="AF32" s="1"/>
      <c r="AG32" s="1"/>
      <c r="AH32" s="1"/>
      <c r="AI32" s="1"/>
      <c r="AJ32" s="1"/>
      <c r="AK32" s="1"/>
      <c r="AL32" s="1"/>
      <c r="AM32" s="1"/>
      <c r="AN32" s="1"/>
      <c r="AO32" s="1"/>
      <c r="AP32" s="1"/>
      <c r="AQ32" s="1"/>
      <c r="AR32" s="1"/>
      <c r="AS32" s="1"/>
      <c r="AX32" s="144"/>
      <c r="AY32" s="1"/>
      <c r="AZ32" s="1"/>
      <c r="BA32" s="1"/>
      <c r="BB32" s="1"/>
      <c r="BC32" s="1"/>
      <c r="BD32" s="1"/>
      <c r="BE32" s="1"/>
      <c r="BF32" s="1"/>
      <c r="BG32" s="1"/>
      <c r="BH32" s="1"/>
      <c r="BI32" s="1"/>
      <c r="BJ32" s="1"/>
      <c r="BK32" s="1"/>
      <c r="BL32" s="1"/>
      <c r="BS32" s="1"/>
      <c r="BT32" s="1"/>
      <c r="BU32" s="1"/>
      <c r="BV32" s="1"/>
      <c r="BW32" s="1"/>
      <c r="BX32" s="1"/>
      <c r="BY32" s="1"/>
      <c r="BZ32" s="1"/>
      <c r="CA32" s="1"/>
      <c r="CK32" s="151"/>
      <c r="CL32" s="77"/>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row>
    <row r="33" spans="1:237" s="17" customFormat="1" x14ac:dyDescent="0.15">
      <c r="A33" s="1"/>
      <c r="B33" s="1"/>
      <c r="C33" s="1"/>
      <c r="D33" s="1"/>
      <c r="E33" s="1"/>
      <c r="F33" s="1"/>
      <c r="G33" s="1"/>
      <c r="H33" s="1"/>
      <c r="I33" s="1"/>
      <c r="J33" s="1"/>
      <c r="K33" s="1"/>
      <c r="L33" s="1"/>
      <c r="M33" s="1"/>
      <c r="N33" s="1"/>
      <c r="O33" s="142"/>
      <c r="P33" s="1"/>
      <c r="Q33" s="1"/>
      <c r="R33" s="1"/>
      <c r="S33" s="1"/>
      <c r="T33" s="142"/>
      <c r="Y33" s="144"/>
      <c r="AA33" s="1"/>
      <c r="AB33" s="1"/>
      <c r="AC33" s="1"/>
      <c r="AD33" s="1"/>
      <c r="AE33" s="1"/>
      <c r="AF33" s="1"/>
      <c r="AG33" s="1"/>
      <c r="AH33" s="1"/>
      <c r="AI33" s="1"/>
      <c r="AJ33" s="1"/>
      <c r="AK33" s="1"/>
      <c r="AL33" s="1"/>
      <c r="AM33" s="1"/>
      <c r="AN33" s="1"/>
      <c r="AO33" s="1"/>
      <c r="AP33" s="1"/>
      <c r="AQ33" s="1"/>
      <c r="AR33" s="1"/>
      <c r="AS33" s="1"/>
      <c r="AX33" s="144"/>
      <c r="AY33" s="1"/>
      <c r="AZ33" s="1"/>
      <c r="BA33" s="1"/>
      <c r="BB33" s="1"/>
      <c r="BC33" s="1"/>
      <c r="BD33" s="1"/>
      <c r="BE33" s="1"/>
      <c r="BF33" s="1"/>
      <c r="BG33" s="1"/>
      <c r="BH33" s="1"/>
      <c r="BI33" s="1"/>
      <c r="BJ33" s="1"/>
      <c r="BK33" s="1"/>
      <c r="BL33" s="1"/>
      <c r="BS33" s="1"/>
      <c r="BT33" s="1"/>
      <c r="BU33" s="1"/>
      <c r="BV33" s="1"/>
      <c r="BW33" s="1"/>
      <c r="BX33" s="1"/>
      <c r="BY33" s="1"/>
      <c r="BZ33" s="1"/>
      <c r="CA33" s="1"/>
      <c r="CK33" s="151"/>
      <c r="CL33" s="77"/>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row>
    <row r="34" spans="1:237" s="17" customFormat="1" x14ac:dyDescent="0.15">
      <c r="A34" s="1"/>
      <c r="B34" s="1"/>
      <c r="C34" s="1"/>
      <c r="D34" s="1"/>
      <c r="E34" s="1"/>
      <c r="F34" s="1"/>
      <c r="G34" s="1"/>
      <c r="H34" s="1"/>
      <c r="I34" s="1"/>
      <c r="J34" s="1"/>
      <c r="K34" s="1"/>
      <c r="L34" s="1"/>
      <c r="M34" s="1"/>
      <c r="N34" s="1"/>
      <c r="O34" s="142"/>
      <c r="P34" s="1"/>
      <c r="Q34" s="1"/>
      <c r="R34" s="1"/>
      <c r="S34" s="1"/>
      <c r="T34" s="142"/>
      <c r="Y34" s="144"/>
      <c r="AA34" s="1"/>
      <c r="AB34" s="1"/>
      <c r="AC34" s="1"/>
      <c r="AD34" s="1"/>
      <c r="AE34" s="1"/>
      <c r="AF34" s="1"/>
      <c r="AG34" s="1"/>
      <c r="AH34" s="1"/>
      <c r="AI34" s="1"/>
      <c r="AJ34" s="1"/>
      <c r="AK34" s="1"/>
      <c r="AL34" s="1"/>
      <c r="AM34" s="1"/>
      <c r="AN34" s="1"/>
      <c r="AO34" s="1"/>
      <c r="AP34" s="1"/>
      <c r="AQ34" s="1"/>
      <c r="AR34" s="1"/>
      <c r="AS34" s="1"/>
      <c r="AX34" s="144"/>
      <c r="AY34" s="1"/>
      <c r="AZ34" s="1"/>
      <c r="BA34" s="1"/>
      <c r="BB34" s="1"/>
      <c r="BC34" s="1"/>
      <c r="BD34" s="1"/>
      <c r="BE34" s="1"/>
      <c r="BF34" s="1"/>
      <c r="BG34" s="1"/>
      <c r="BH34" s="1"/>
      <c r="BI34" s="1"/>
      <c r="BJ34" s="1"/>
      <c r="BK34" s="1"/>
      <c r="BL34" s="1"/>
      <c r="BS34" s="1"/>
      <c r="BT34" s="1"/>
      <c r="BU34" s="1"/>
      <c r="BV34" s="1"/>
      <c r="BW34" s="1"/>
      <c r="BX34" s="1"/>
      <c r="BY34" s="1"/>
      <c r="BZ34" s="1"/>
      <c r="CA34" s="1"/>
      <c r="CK34" s="151"/>
      <c r="CL34" s="77"/>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row>
    <row r="35" spans="1:237" s="17" customFormat="1" x14ac:dyDescent="0.15">
      <c r="A35" s="1"/>
      <c r="B35" s="1"/>
      <c r="C35" s="1"/>
      <c r="D35" s="1"/>
      <c r="E35" s="1"/>
      <c r="F35" s="1"/>
      <c r="G35" s="1"/>
      <c r="H35" s="1"/>
      <c r="I35" s="1"/>
      <c r="J35" s="1"/>
      <c r="K35" s="1"/>
      <c r="L35" s="1"/>
      <c r="M35" s="1"/>
      <c r="N35" s="1"/>
      <c r="O35" s="142"/>
      <c r="P35" s="1"/>
      <c r="Q35" s="1"/>
      <c r="R35" s="1"/>
      <c r="S35" s="1"/>
      <c r="T35" s="142"/>
      <c r="Y35" s="144"/>
      <c r="AA35" s="1"/>
      <c r="AB35" s="1"/>
      <c r="AC35" s="1"/>
      <c r="AD35" s="1"/>
      <c r="AE35" s="1"/>
      <c r="AF35" s="1"/>
      <c r="AG35" s="1"/>
      <c r="AH35" s="1"/>
      <c r="AI35" s="1"/>
      <c r="AJ35" s="1"/>
      <c r="AK35" s="1"/>
      <c r="AL35" s="1"/>
      <c r="AM35" s="1"/>
      <c r="AN35" s="1"/>
      <c r="AO35" s="1"/>
      <c r="AP35" s="1"/>
      <c r="AQ35" s="1"/>
      <c r="AR35" s="1"/>
      <c r="AS35" s="1"/>
      <c r="AX35" s="144"/>
      <c r="AY35" s="1"/>
      <c r="AZ35" s="1"/>
      <c r="BA35" s="1"/>
      <c r="BB35" s="1"/>
      <c r="BC35" s="1"/>
      <c r="BD35" s="1"/>
      <c r="BE35" s="1"/>
      <c r="BF35" s="1"/>
      <c r="BG35" s="1"/>
      <c r="BH35" s="1"/>
      <c r="BI35" s="1"/>
      <c r="BJ35" s="1"/>
      <c r="BK35" s="1"/>
      <c r="BL35" s="1"/>
      <c r="BS35" s="1"/>
      <c r="BT35" s="1"/>
      <c r="BU35" s="1"/>
      <c r="BV35" s="1"/>
      <c r="BW35" s="1"/>
      <c r="BX35" s="1"/>
      <c r="BY35" s="1"/>
      <c r="BZ35" s="1"/>
      <c r="CA35" s="1"/>
      <c r="CK35" s="151"/>
      <c r="CL35" s="77"/>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row>
    <row r="36" spans="1:237" s="17" customFormat="1" x14ac:dyDescent="0.15">
      <c r="A36" s="1"/>
      <c r="B36" s="1"/>
      <c r="C36" s="1"/>
      <c r="D36" s="1"/>
      <c r="E36" s="1"/>
      <c r="F36" s="1"/>
      <c r="G36" s="1"/>
      <c r="H36" s="1"/>
      <c r="I36" s="1"/>
      <c r="J36" s="1"/>
      <c r="K36" s="1"/>
      <c r="L36" s="1"/>
      <c r="M36" s="1"/>
      <c r="N36" s="1"/>
      <c r="O36" s="142"/>
      <c r="P36" s="1"/>
      <c r="Q36" s="1"/>
      <c r="R36" s="1"/>
      <c r="S36" s="1"/>
      <c r="T36" s="142"/>
      <c r="Y36" s="144"/>
      <c r="AA36" s="1"/>
      <c r="AB36" s="1"/>
      <c r="AC36" s="1"/>
      <c r="AD36" s="1"/>
      <c r="AE36" s="1"/>
      <c r="AF36" s="1"/>
      <c r="AG36" s="1"/>
      <c r="AH36" s="1"/>
      <c r="AI36" s="1"/>
      <c r="AJ36" s="1"/>
      <c r="AK36" s="1"/>
      <c r="AL36" s="1"/>
      <c r="AM36" s="1"/>
      <c r="AN36" s="1"/>
      <c r="AO36" s="1"/>
      <c r="AP36" s="1"/>
      <c r="AQ36" s="1"/>
      <c r="AR36" s="1"/>
      <c r="AS36" s="1"/>
      <c r="AX36" s="144"/>
      <c r="AY36" s="1"/>
      <c r="AZ36" s="1"/>
      <c r="BA36" s="1"/>
      <c r="BB36" s="1"/>
      <c r="BC36" s="1"/>
      <c r="BD36" s="1"/>
      <c r="BE36" s="1"/>
      <c r="BF36" s="1"/>
      <c r="BG36" s="1"/>
      <c r="BH36" s="1"/>
      <c r="BI36" s="1"/>
      <c r="BJ36" s="1"/>
      <c r="BK36" s="1"/>
      <c r="BL36" s="1"/>
      <c r="BS36" s="1"/>
      <c r="BT36" s="1"/>
      <c r="BU36" s="1"/>
      <c r="BV36" s="1"/>
      <c r="BW36" s="1"/>
      <c r="BX36" s="1"/>
      <c r="BY36" s="1"/>
      <c r="BZ36" s="1"/>
      <c r="CA36" s="1"/>
      <c r="CK36" s="151"/>
      <c r="CL36" s="77"/>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row>
    <row r="37" spans="1:237" s="17" customFormat="1" x14ac:dyDescent="0.15">
      <c r="A37" s="1"/>
      <c r="B37" s="1"/>
      <c r="C37" s="1"/>
      <c r="D37" s="1"/>
      <c r="E37" s="1"/>
      <c r="F37" s="1"/>
      <c r="G37" s="1"/>
      <c r="H37" s="1"/>
      <c r="I37" s="1"/>
      <c r="J37" s="1"/>
      <c r="K37" s="1"/>
      <c r="L37" s="1"/>
      <c r="M37" s="1"/>
      <c r="N37" s="1"/>
      <c r="O37" s="142"/>
      <c r="P37" s="1"/>
      <c r="Q37" s="1"/>
      <c r="R37" s="1"/>
      <c r="S37" s="1"/>
      <c r="T37" s="142"/>
      <c r="Y37" s="144"/>
      <c r="AA37" s="1"/>
      <c r="AB37" s="1"/>
      <c r="AC37" s="1"/>
      <c r="AD37" s="1"/>
      <c r="AE37" s="1"/>
      <c r="AF37" s="1"/>
      <c r="AG37" s="1"/>
      <c r="AH37" s="1"/>
      <c r="AI37" s="1"/>
      <c r="AJ37" s="1"/>
      <c r="AK37" s="1"/>
      <c r="AL37" s="1"/>
      <c r="AM37" s="1"/>
      <c r="AN37" s="1"/>
      <c r="AO37" s="1"/>
      <c r="AP37" s="1"/>
      <c r="AQ37" s="1"/>
      <c r="AR37" s="1"/>
      <c r="AS37" s="1"/>
      <c r="AX37" s="144"/>
      <c r="AY37" s="1"/>
      <c r="AZ37" s="1"/>
      <c r="BA37" s="1"/>
      <c r="BB37" s="1"/>
      <c r="BC37" s="1"/>
      <c r="BD37" s="1"/>
      <c r="BE37" s="1"/>
      <c r="BF37" s="1"/>
      <c r="BG37" s="1"/>
      <c r="BH37" s="1"/>
      <c r="BI37" s="1"/>
      <c r="BJ37" s="1"/>
      <c r="BK37" s="1"/>
      <c r="BL37" s="1"/>
      <c r="BS37" s="1"/>
      <c r="BT37" s="1"/>
      <c r="BU37" s="1"/>
      <c r="BV37" s="1"/>
      <c r="BW37" s="1"/>
      <c r="BX37" s="1"/>
      <c r="BY37" s="1"/>
      <c r="BZ37" s="1"/>
      <c r="CA37" s="1"/>
      <c r="CK37" s="151"/>
      <c r="CL37" s="77"/>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row>
    <row r="38" spans="1:237" s="17" customFormat="1" x14ac:dyDescent="0.15">
      <c r="A38" s="1"/>
      <c r="B38" s="1"/>
      <c r="C38" s="1"/>
      <c r="D38" s="1"/>
      <c r="E38" s="1"/>
      <c r="F38" s="1"/>
      <c r="G38" s="1"/>
      <c r="H38" s="1"/>
      <c r="I38" s="1"/>
      <c r="J38" s="1"/>
      <c r="K38" s="1"/>
      <c r="L38" s="1"/>
      <c r="M38" s="1"/>
      <c r="N38" s="1"/>
      <c r="O38" s="142"/>
      <c r="P38" s="1"/>
      <c r="Q38" s="1"/>
      <c r="R38" s="1"/>
      <c r="S38" s="1"/>
      <c r="T38" s="142"/>
      <c r="Y38" s="144"/>
      <c r="AA38" s="1"/>
      <c r="AB38" s="1"/>
      <c r="AC38" s="1"/>
      <c r="AD38" s="1"/>
      <c r="AE38" s="1"/>
      <c r="AF38" s="1"/>
      <c r="AG38" s="1"/>
      <c r="AH38" s="1"/>
      <c r="AI38" s="1"/>
      <c r="AJ38" s="1"/>
      <c r="AK38" s="1"/>
      <c r="AL38" s="1"/>
      <c r="AM38" s="1"/>
      <c r="AN38" s="1"/>
      <c r="AO38" s="1"/>
      <c r="AP38" s="1"/>
      <c r="AQ38" s="1"/>
      <c r="AR38" s="1"/>
      <c r="AS38" s="1"/>
      <c r="AX38" s="144"/>
      <c r="AY38" s="1"/>
      <c r="AZ38" s="1"/>
      <c r="BA38" s="1"/>
      <c r="BB38" s="1"/>
      <c r="BC38" s="1"/>
      <c r="BD38" s="1"/>
      <c r="BE38" s="1"/>
      <c r="BF38" s="1"/>
      <c r="BG38" s="1"/>
      <c r="BH38" s="1"/>
      <c r="BI38" s="1"/>
      <c r="BJ38" s="1"/>
      <c r="BK38" s="1"/>
      <c r="BL38" s="1"/>
      <c r="BS38" s="1"/>
      <c r="BT38" s="1"/>
      <c r="BU38" s="1"/>
      <c r="BV38" s="1"/>
      <c r="BW38" s="1"/>
      <c r="BX38" s="1"/>
      <c r="BY38" s="1"/>
      <c r="BZ38" s="1"/>
      <c r="CA38" s="1"/>
      <c r="CK38" s="151"/>
      <c r="CL38" s="77"/>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row>
    <row r="39" spans="1:237" s="17" customFormat="1" x14ac:dyDescent="0.15">
      <c r="A39" s="1"/>
      <c r="B39" s="1"/>
      <c r="C39" s="1"/>
      <c r="D39" s="1"/>
      <c r="E39" s="1"/>
      <c r="F39" s="1"/>
      <c r="G39" s="1"/>
      <c r="H39" s="1"/>
      <c r="I39" s="1"/>
      <c r="J39" s="1"/>
      <c r="K39" s="1"/>
      <c r="L39" s="1"/>
      <c r="M39" s="1"/>
      <c r="N39" s="1"/>
      <c r="O39" s="142"/>
      <c r="P39" s="1"/>
      <c r="Q39" s="1"/>
      <c r="R39" s="1"/>
      <c r="S39" s="1"/>
      <c r="T39" s="142"/>
      <c r="Y39" s="144"/>
      <c r="AA39" s="1"/>
      <c r="AB39" s="1"/>
      <c r="AC39" s="1"/>
      <c r="AD39" s="1"/>
      <c r="AE39" s="1"/>
      <c r="AF39" s="1"/>
      <c r="AG39" s="1"/>
      <c r="AH39" s="1"/>
      <c r="AI39" s="1"/>
      <c r="AJ39" s="1"/>
      <c r="AK39" s="1"/>
      <c r="AL39" s="1"/>
      <c r="AM39" s="1"/>
      <c r="AN39" s="1"/>
      <c r="AO39" s="1"/>
      <c r="AP39" s="1"/>
      <c r="AQ39" s="1"/>
      <c r="AR39" s="1"/>
      <c r="AS39" s="1"/>
      <c r="AX39" s="144"/>
      <c r="AY39" s="1"/>
      <c r="AZ39" s="1"/>
      <c r="BA39" s="1"/>
      <c r="BB39" s="1"/>
      <c r="BC39" s="1"/>
      <c r="BD39" s="1"/>
      <c r="BE39" s="1"/>
      <c r="BF39" s="1"/>
      <c r="BG39" s="1"/>
      <c r="BH39" s="1"/>
      <c r="BI39" s="1"/>
      <c r="BJ39" s="1"/>
      <c r="BK39" s="1"/>
      <c r="BL39" s="1"/>
      <c r="BS39" s="1"/>
      <c r="BT39" s="1"/>
      <c r="BU39" s="1"/>
      <c r="BV39" s="1"/>
      <c r="BW39" s="1"/>
      <c r="BX39" s="1"/>
      <c r="BY39" s="1"/>
      <c r="BZ39" s="1"/>
      <c r="CA39" s="1"/>
      <c r="CK39" s="151"/>
      <c r="CL39" s="77"/>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row>
    <row r="40" spans="1:237" s="17" customFormat="1" x14ac:dyDescent="0.15">
      <c r="A40" s="1"/>
      <c r="B40" s="1"/>
      <c r="C40" s="1"/>
      <c r="D40" s="1"/>
      <c r="E40" s="1"/>
      <c r="F40" s="1"/>
      <c r="G40" s="1"/>
      <c r="H40" s="1"/>
      <c r="I40" s="1"/>
      <c r="J40" s="1"/>
      <c r="K40" s="1"/>
      <c r="L40" s="1"/>
      <c r="M40" s="1"/>
      <c r="N40" s="1"/>
      <c r="O40" s="142"/>
      <c r="P40" s="1"/>
      <c r="Q40" s="1"/>
      <c r="R40" s="1"/>
      <c r="S40" s="1"/>
      <c r="T40" s="142"/>
      <c r="Y40" s="144"/>
      <c r="AA40" s="1"/>
      <c r="AB40" s="1"/>
      <c r="AC40" s="1"/>
      <c r="AD40" s="1"/>
      <c r="AE40" s="1"/>
      <c r="AF40" s="1"/>
      <c r="AG40" s="1"/>
      <c r="AH40" s="1"/>
      <c r="AI40" s="1"/>
      <c r="AJ40" s="1"/>
      <c r="AK40" s="1"/>
      <c r="AL40" s="1"/>
      <c r="AM40" s="1"/>
      <c r="AN40" s="1"/>
      <c r="AO40" s="1"/>
      <c r="AP40" s="1"/>
      <c r="AQ40" s="1"/>
      <c r="AR40" s="1"/>
      <c r="AS40" s="1"/>
      <c r="AX40" s="144"/>
      <c r="AY40" s="1"/>
      <c r="AZ40" s="1"/>
      <c r="BA40" s="1"/>
      <c r="BB40" s="1"/>
      <c r="BC40" s="1"/>
      <c r="BD40" s="1"/>
      <c r="BE40" s="1"/>
      <c r="BF40" s="1"/>
      <c r="BG40" s="1"/>
      <c r="BH40" s="1"/>
      <c r="BI40" s="1"/>
      <c r="BJ40" s="1"/>
      <c r="BK40" s="1"/>
      <c r="BL40" s="1"/>
      <c r="BS40" s="1"/>
      <c r="BT40" s="1"/>
      <c r="BU40" s="1"/>
      <c r="BV40" s="1"/>
      <c r="BW40" s="1"/>
      <c r="BX40" s="1"/>
      <c r="BY40" s="1"/>
      <c r="BZ40" s="1"/>
      <c r="CA40" s="1"/>
      <c r="CK40" s="151"/>
      <c r="CL40" s="77"/>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row>
    <row r="41" spans="1:237" s="17" customFormat="1" x14ac:dyDescent="0.15">
      <c r="A41" s="1"/>
      <c r="B41" s="1"/>
      <c r="C41" s="1"/>
      <c r="D41" s="1"/>
      <c r="E41" s="1"/>
      <c r="F41" s="1"/>
      <c r="G41" s="1"/>
      <c r="H41" s="1"/>
      <c r="I41" s="1"/>
      <c r="J41" s="1"/>
      <c r="K41" s="1"/>
      <c r="L41" s="1"/>
      <c r="M41" s="1"/>
      <c r="N41" s="1"/>
      <c r="O41" s="142"/>
      <c r="P41" s="1"/>
      <c r="Q41" s="1"/>
      <c r="R41" s="1"/>
      <c r="S41" s="1"/>
      <c r="T41" s="142"/>
      <c r="Y41" s="144"/>
      <c r="AA41" s="1"/>
      <c r="AB41" s="1"/>
      <c r="AC41" s="1"/>
      <c r="AD41" s="1"/>
      <c r="AE41" s="1"/>
      <c r="AF41" s="1"/>
      <c r="AG41" s="1"/>
      <c r="AH41" s="1"/>
      <c r="AI41" s="1"/>
      <c r="AJ41" s="1"/>
      <c r="AK41" s="1"/>
      <c r="AL41" s="1"/>
      <c r="AM41" s="1"/>
      <c r="AN41" s="1"/>
      <c r="AO41" s="1"/>
      <c r="AP41" s="1"/>
      <c r="AQ41" s="1"/>
      <c r="AR41" s="1"/>
      <c r="AS41" s="1"/>
      <c r="AX41" s="144"/>
      <c r="AY41" s="1"/>
      <c r="AZ41" s="1"/>
      <c r="BA41" s="1"/>
      <c r="BB41" s="1"/>
      <c r="BC41" s="1"/>
      <c r="BD41" s="1"/>
      <c r="BE41" s="1"/>
      <c r="BF41" s="1"/>
      <c r="BG41" s="1"/>
      <c r="BH41" s="1"/>
      <c r="BI41" s="1"/>
      <c r="BJ41" s="1"/>
      <c r="BK41" s="1"/>
      <c r="BL41" s="1"/>
      <c r="BS41" s="1"/>
      <c r="BT41" s="1"/>
      <c r="BU41" s="1"/>
      <c r="BV41" s="1"/>
      <c r="BW41" s="1"/>
      <c r="BX41" s="1"/>
      <c r="BY41" s="1"/>
      <c r="BZ41" s="1"/>
      <c r="CA41" s="1"/>
      <c r="CK41" s="151"/>
      <c r="CL41" s="77"/>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row>
    <row r="42" spans="1:237" s="17" customFormat="1" x14ac:dyDescent="0.15">
      <c r="A42" s="1"/>
      <c r="B42" s="1"/>
      <c r="C42" s="1"/>
      <c r="D42" s="1"/>
      <c r="E42" s="1"/>
      <c r="F42" s="1"/>
      <c r="G42" s="1"/>
      <c r="H42" s="1"/>
      <c r="I42" s="1"/>
      <c r="J42" s="1"/>
      <c r="K42" s="1"/>
      <c r="L42" s="1"/>
      <c r="M42" s="1"/>
      <c r="N42" s="1"/>
      <c r="O42" s="142"/>
      <c r="P42" s="1"/>
      <c r="Q42" s="1"/>
      <c r="R42" s="1"/>
      <c r="S42" s="1"/>
      <c r="T42" s="142"/>
      <c r="Y42" s="144"/>
      <c r="AA42" s="1"/>
      <c r="AB42" s="1"/>
      <c r="AC42" s="1"/>
      <c r="AD42" s="1"/>
      <c r="AE42" s="1"/>
      <c r="AF42" s="1"/>
      <c r="AG42" s="1"/>
      <c r="AH42" s="1"/>
      <c r="AI42" s="1"/>
      <c r="AJ42" s="1"/>
      <c r="AK42" s="1"/>
      <c r="AL42" s="1"/>
      <c r="AM42" s="1"/>
      <c r="AN42" s="1"/>
      <c r="AO42" s="1"/>
      <c r="AP42" s="1"/>
      <c r="AQ42" s="1"/>
      <c r="AR42" s="1"/>
      <c r="AS42" s="1"/>
      <c r="AX42" s="144"/>
      <c r="AY42" s="1"/>
      <c r="AZ42" s="1"/>
      <c r="BA42" s="1"/>
      <c r="BB42" s="1"/>
      <c r="BC42" s="1"/>
      <c r="BD42" s="1"/>
      <c r="BE42" s="1"/>
      <c r="BF42" s="1"/>
      <c r="BG42" s="1"/>
      <c r="BH42" s="1"/>
      <c r="BI42" s="1"/>
      <c r="BJ42" s="1"/>
      <c r="BK42" s="1"/>
      <c r="BL42" s="1"/>
      <c r="BS42" s="1"/>
      <c r="BT42" s="1"/>
      <c r="BU42" s="1"/>
      <c r="BV42" s="1"/>
      <c r="BW42" s="1"/>
      <c r="BX42" s="1"/>
      <c r="BY42" s="1"/>
      <c r="BZ42" s="1"/>
      <c r="CA42" s="1"/>
      <c r="CK42" s="151"/>
      <c r="CL42" s="77"/>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row>
    <row r="43" spans="1:237" s="17" customFormat="1" x14ac:dyDescent="0.15">
      <c r="A43" s="1"/>
      <c r="B43" s="1"/>
      <c r="C43" s="1"/>
      <c r="D43" s="1"/>
      <c r="E43" s="1"/>
      <c r="F43" s="1"/>
      <c r="G43" s="1"/>
      <c r="H43" s="1"/>
      <c r="I43" s="1"/>
      <c r="J43" s="1"/>
      <c r="K43" s="1"/>
      <c r="L43" s="1"/>
      <c r="M43" s="1"/>
      <c r="N43" s="1"/>
      <c r="O43" s="142"/>
      <c r="P43" s="1"/>
      <c r="Q43" s="1"/>
      <c r="R43" s="1"/>
      <c r="S43" s="1"/>
      <c r="T43" s="142"/>
      <c r="Y43" s="144"/>
      <c r="AA43" s="1"/>
      <c r="AB43" s="1"/>
      <c r="AC43" s="1"/>
      <c r="AD43" s="1"/>
      <c r="AE43" s="1"/>
      <c r="AF43" s="1"/>
      <c r="AG43" s="1"/>
      <c r="AH43" s="1"/>
      <c r="AI43" s="1"/>
      <c r="AJ43" s="1"/>
      <c r="AK43" s="1"/>
      <c r="AL43" s="1"/>
      <c r="AM43" s="1"/>
      <c r="AN43" s="1"/>
      <c r="AO43" s="1"/>
      <c r="AP43" s="1"/>
      <c r="AQ43" s="1"/>
      <c r="AR43" s="1"/>
      <c r="AS43" s="1"/>
      <c r="AX43" s="144"/>
      <c r="AY43" s="1"/>
      <c r="AZ43" s="1"/>
      <c r="BA43" s="1"/>
      <c r="BB43" s="1"/>
      <c r="BC43" s="1"/>
      <c r="BD43" s="1"/>
      <c r="BE43" s="1"/>
      <c r="BF43" s="1"/>
      <c r="BG43" s="1"/>
      <c r="BH43" s="1"/>
      <c r="BI43" s="1"/>
      <c r="BJ43" s="1"/>
      <c r="BK43" s="1"/>
      <c r="BL43" s="1"/>
      <c r="BS43" s="1"/>
      <c r="BT43" s="1"/>
      <c r="BU43" s="1"/>
      <c r="BV43" s="1"/>
      <c r="BW43" s="1"/>
      <c r="BX43" s="1"/>
      <c r="BY43" s="1"/>
      <c r="BZ43" s="1"/>
      <c r="CA43" s="1"/>
      <c r="CK43" s="151"/>
      <c r="CL43" s="77"/>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row>
    <row r="44" spans="1:237" s="17" customFormat="1" x14ac:dyDescent="0.15">
      <c r="A44" s="1"/>
      <c r="B44" s="1"/>
      <c r="C44" s="1"/>
      <c r="D44" s="1"/>
      <c r="E44" s="1"/>
      <c r="F44" s="1"/>
      <c r="G44" s="1"/>
      <c r="H44" s="1"/>
      <c r="I44" s="1"/>
      <c r="J44" s="1"/>
      <c r="K44" s="1"/>
      <c r="L44" s="1"/>
      <c r="M44" s="1"/>
      <c r="N44" s="1"/>
      <c r="O44" s="142"/>
      <c r="P44" s="1"/>
      <c r="Q44" s="1"/>
      <c r="R44" s="1"/>
      <c r="S44" s="1"/>
      <c r="T44" s="142"/>
      <c r="Y44" s="144"/>
      <c r="AA44" s="1"/>
      <c r="AB44" s="1"/>
      <c r="AC44" s="1"/>
      <c r="AD44" s="1"/>
      <c r="AE44" s="1"/>
      <c r="AF44" s="1"/>
      <c r="AG44" s="1"/>
      <c r="AH44" s="1"/>
      <c r="AI44" s="1"/>
      <c r="AJ44" s="1"/>
      <c r="AK44" s="1"/>
      <c r="AL44" s="1"/>
      <c r="AM44" s="1"/>
      <c r="AN44" s="1"/>
      <c r="AO44" s="1"/>
      <c r="AP44" s="1"/>
      <c r="AQ44" s="1"/>
      <c r="AR44" s="1"/>
      <c r="AS44" s="1"/>
      <c r="AX44" s="144"/>
      <c r="AY44" s="1"/>
      <c r="AZ44" s="1"/>
      <c r="BA44" s="1"/>
      <c r="BB44" s="1"/>
      <c r="BC44" s="1"/>
      <c r="BD44" s="1"/>
      <c r="BE44" s="1"/>
      <c r="BF44" s="1"/>
      <c r="BG44" s="1"/>
      <c r="BH44" s="1"/>
      <c r="BI44" s="1"/>
      <c r="BJ44" s="1"/>
      <c r="BK44" s="1"/>
      <c r="BL44" s="1"/>
      <c r="BS44" s="1"/>
      <c r="BT44" s="1"/>
      <c r="BU44" s="1"/>
      <c r="BV44" s="1"/>
      <c r="BW44" s="1"/>
      <c r="BX44" s="1"/>
      <c r="BY44" s="1"/>
      <c r="BZ44" s="1"/>
      <c r="CA44" s="1"/>
      <c r="CK44" s="151"/>
      <c r="CL44" s="77"/>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row>
    <row r="45" spans="1:237" s="17" customFormat="1" x14ac:dyDescent="0.15">
      <c r="A45" s="1"/>
      <c r="B45" s="1"/>
      <c r="C45" s="1"/>
      <c r="D45" s="1"/>
      <c r="E45" s="1"/>
      <c r="F45" s="1"/>
      <c r="G45" s="1"/>
      <c r="H45" s="1"/>
      <c r="I45" s="1"/>
      <c r="J45" s="1"/>
      <c r="K45" s="1"/>
      <c r="L45" s="1"/>
      <c r="M45" s="1"/>
      <c r="N45" s="1"/>
      <c r="O45" s="142"/>
      <c r="P45" s="1"/>
      <c r="Q45" s="1"/>
      <c r="R45" s="1"/>
      <c r="S45" s="1"/>
      <c r="T45" s="142"/>
      <c r="Y45" s="144"/>
      <c r="AA45" s="1"/>
      <c r="AB45" s="1"/>
      <c r="AC45" s="1"/>
      <c r="AD45" s="1"/>
      <c r="AE45" s="1"/>
      <c r="AF45" s="1"/>
      <c r="AG45" s="1"/>
      <c r="AH45" s="1"/>
      <c r="AI45" s="1"/>
      <c r="AJ45" s="1"/>
      <c r="AK45" s="1"/>
      <c r="AL45" s="1"/>
      <c r="AM45" s="1"/>
      <c r="AN45" s="1"/>
      <c r="AO45" s="1"/>
      <c r="AP45" s="1"/>
      <c r="AQ45" s="1"/>
      <c r="AR45" s="1"/>
      <c r="AS45" s="1"/>
      <c r="AX45" s="144"/>
      <c r="AY45" s="1"/>
      <c r="AZ45" s="1"/>
      <c r="BA45" s="1"/>
      <c r="BB45" s="1"/>
      <c r="BC45" s="1"/>
      <c r="BD45" s="1"/>
      <c r="BE45" s="1"/>
      <c r="BF45" s="1"/>
      <c r="BG45" s="1"/>
      <c r="BH45" s="1"/>
      <c r="BI45" s="1"/>
      <c r="BJ45" s="1"/>
      <c r="BK45" s="1"/>
      <c r="BL45" s="1"/>
      <c r="BS45" s="1"/>
      <c r="BT45" s="1"/>
      <c r="BU45" s="1"/>
      <c r="BV45" s="1"/>
      <c r="BW45" s="1"/>
      <c r="BX45" s="1"/>
      <c r="BY45" s="1"/>
      <c r="BZ45" s="1"/>
      <c r="CA45" s="1"/>
      <c r="CK45" s="151"/>
      <c r="CL45" s="77"/>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row>
    <row r="46" spans="1:237" s="17" customFormat="1" x14ac:dyDescent="0.15">
      <c r="A46" s="1"/>
      <c r="B46" s="1"/>
      <c r="C46" s="1"/>
      <c r="D46" s="1"/>
      <c r="E46" s="1"/>
      <c r="F46" s="1"/>
      <c r="G46" s="1"/>
      <c r="H46" s="1"/>
      <c r="I46" s="1"/>
      <c r="J46" s="1"/>
      <c r="K46" s="1"/>
      <c r="L46" s="1"/>
      <c r="M46" s="1"/>
      <c r="N46" s="1"/>
      <c r="O46" s="142"/>
      <c r="P46" s="1"/>
      <c r="Q46" s="1"/>
      <c r="R46" s="1"/>
      <c r="S46" s="1"/>
      <c r="T46" s="142"/>
      <c r="Y46" s="144"/>
      <c r="AA46" s="1"/>
      <c r="AB46" s="1"/>
      <c r="AC46" s="1"/>
      <c r="AD46" s="1"/>
      <c r="AE46" s="1"/>
      <c r="AF46" s="1"/>
      <c r="AG46" s="1"/>
      <c r="AH46" s="1"/>
      <c r="AI46" s="1"/>
      <c r="AJ46" s="1"/>
      <c r="AK46" s="1"/>
      <c r="AL46" s="1"/>
      <c r="AM46" s="1"/>
      <c r="AN46" s="1"/>
      <c r="AO46" s="1"/>
      <c r="AP46" s="1"/>
      <c r="AQ46" s="1"/>
      <c r="AR46" s="1"/>
      <c r="AS46" s="1"/>
      <c r="AX46" s="144"/>
      <c r="AY46" s="1"/>
      <c r="AZ46" s="1"/>
      <c r="BA46" s="1"/>
      <c r="BB46" s="1"/>
      <c r="BC46" s="1"/>
      <c r="BD46" s="1"/>
      <c r="BE46" s="1"/>
      <c r="BF46" s="1"/>
      <c r="BG46" s="1"/>
      <c r="BH46" s="1"/>
      <c r="BI46" s="1"/>
      <c r="BJ46" s="1"/>
      <c r="BK46" s="1"/>
      <c r="BL46" s="1"/>
      <c r="BS46" s="1"/>
      <c r="BT46" s="1"/>
      <c r="BU46" s="1"/>
      <c r="BV46" s="1"/>
      <c r="BW46" s="1"/>
      <c r="BX46" s="1"/>
      <c r="BY46" s="1"/>
      <c r="BZ46" s="1"/>
      <c r="CA46" s="1"/>
      <c r="CK46" s="151"/>
      <c r="CL46" s="77"/>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row>
    <row r="47" spans="1:237" s="17" customFormat="1" x14ac:dyDescent="0.15">
      <c r="A47" s="1"/>
      <c r="B47" s="1"/>
      <c r="C47" s="1"/>
      <c r="D47" s="1"/>
      <c r="E47" s="1"/>
      <c r="F47" s="1"/>
      <c r="G47" s="1"/>
      <c r="H47" s="1"/>
      <c r="I47" s="1"/>
      <c r="J47" s="1"/>
      <c r="K47" s="1"/>
      <c r="L47" s="1"/>
      <c r="M47" s="1"/>
      <c r="N47" s="1"/>
      <c r="O47" s="142"/>
      <c r="P47" s="1"/>
      <c r="Q47" s="1"/>
      <c r="R47" s="1"/>
      <c r="S47" s="1"/>
      <c r="T47" s="142"/>
      <c r="Y47" s="144"/>
      <c r="AA47" s="1"/>
      <c r="AB47" s="1"/>
      <c r="AC47" s="1"/>
      <c r="AD47" s="1"/>
      <c r="AE47" s="1"/>
      <c r="AF47" s="1"/>
      <c r="AG47" s="1"/>
      <c r="AH47" s="1"/>
      <c r="AI47" s="1"/>
      <c r="AJ47" s="1"/>
      <c r="AK47" s="1"/>
      <c r="AL47" s="1"/>
      <c r="AM47" s="1"/>
      <c r="AN47" s="1"/>
      <c r="AO47" s="1"/>
      <c r="AP47" s="1"/>
      <c r="AQ47" s="1"/>
      <c r="AR47" s="1"/>
      <c r="AS47" s="1"/>
      <c r="AX47" s="144"/>
      <c r="AY47" s="1"/>
      <c r="AZ47" s="1"/>
      <c r="BA47" s="1"/>
      <c r="BB47" s="1"/>
      <c r="BC47" s="1"/>
      <c r="BD47" s="1"/>
      <c r="BE47" s="1"/>
      <c r="BF47" s="1"/>
      <c r="BG47" s="1"/>
      <c r="BH47" s="1"/>
      <c r="BI47" s="1"/>
      <c r="BJ47" s="1"/>
      <c r="BK47" s="1"/>
      <c r="BL47" s="1"/>
      <c r="BS47" s="1"/>
      <c r="BT47" s="1"/>
      <c r="BU47" s="1"/>
      <c r="BV47" s="1"/>
      <c r="BW47" s="1"/>
      <c r="BX47" s="1"/>
      <c r="BY47" s="1"/>
      <c r="BZ47" s="1"/>
      <c r="CA47" s="1"/>
      <c r="CK47" s="151"/>
      <c r="CL47" s="77"/>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row>
    <row r="48" spans="1:237" s="17" customFormat="1" x14ac:dyDescent="0.15">
      <c r="A48" s="1"/>
      <c r="B48" s="1"/>
      <c r="C48" s="1"/>
      <c r="D48" s="1"/>
      <c r="E48" s="1"/>
      <c r="F48" s="1"/>
      <c r="G48" s="1"/>
      <c r="H48" s="1"/>
      <c r="I48" s="1"/>
      <c r="J48" s="1"/>
      <c r="K48" s="1"/>
      <c r="L48" s="1"/>
      <c r="M48" s="1"/>
      <c r="N48" s="1"/>
      <c r="O48" s="142"/>
      <c r="P48" s="1"/>
      <c r="Q48" s="1"/>
      <c r="R48" s="1"/>
      <c r="S48" s="1"/>
      <c r="T48" s="142"/>
      <c r="Y48" s="144"/>
      <c r="AA48" s="1"/>
      <c r="AB48" s="1"/>
      <c r="AC48" s="1"/>
      <c r="AD48" s="1"/>
      <c r="AE48" s="1"/>
      <c r="AF48" s="1"/>
      <c r="AG48" s="1"/>
      <c r="AH48" s="1"/>
      <c r="AI48" s="1"/>
      <c r="AJ48" s="1"/>
      <c r="AK48" s="1"/>
      <c r="AL48" s="1"/>
      <c r="AM48" s="1"/>
      <c r="AN48" s="1"/>
      <c r="AO48" s="1"/>
      <c r="AP48" s="1"/>
      <c r="AQ48" s="1"/>
      <c r="AR48" s="1"/>
      <c r="AS48" s="1"/>
      <c r="AX48" s="144"/>
      <c r="AY48" s="1"/>
      <c r="AZ48" s="1"/>
      <c r="BA48" s="1"/>
      <c r="BB48" s="1"/>
      <c r="BC48" s="1"/>
      <c r="BD48" s="1"/>
      <c r="BE48" s="1"/>
      <c r="BF48" s="1"/>
      <c r="BG48" s="1"/>
      <c r="BH48" s="1"/>
      <c r="BI48" s="1"/>
      <c r="BJ48" s="1"/>
      <c r="BK48" s="1"/>
      <c r="BL48" s="1"/>
      <c r="BS48" s="1"/>
      <c r="BT48" s="1"/>
      <c r="BU48" s="1"/>
      <c r="BV48" s="1"/>
      <c r="BW48" s="1"/>
      <c r="BX48" s="1"/>
      <c r="BY48" s="1"/>
      <c r="BZ48" s="1"/>
      <c r="CA48" s="1"/>
      <c r="CK48" s="151"/>
      <c r="CL48" s="77"/>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17" customFormat="1" x14ac:dyDescent="0.15">
      <c r="A49" s="1"/>
      <c r="B49" s="1"/>
      <c r="C49" s="1"/>
      <c r="D49" s="1"/>
      <c r="E49" s="1"/>
      <c r="F49" s="1"/>
      <c r="G49" s="1"/>
      <c r="H49" s="1"/>
      <c r="I49" s="1"/>
      <c r="J49" s="1"/>
      <c r="K49" s="1"/>
      <c r="L49" s="1"/>
      <c r="M49" s="1"/>
      <c r="N49" s="1"/>
      <c r="O49" s="142"/>
      <c r="P49" s="1"/>
      <c r="Q49" s="1"/>
      <c r="R49" s="1"/>
      <c r="S49" s="1"/>
      <c r="T49" s="142"/>
      <c r="Y49" s="144"/>
      <c r="AA49" s="1"/>
      <c r="AB49" s="1"/>
      <c r="AC49" s="1"/>
      <c r="AD49" s="1"/>
      <c r="AE49" s="1"/>
      <c r="AF49" s="1"/>
      <c r="AG49" s="1"/>
      <c r="AH49" s="1"/>
      <c r="AI49" s="1"/>
      <c r="AJ49" s="1"/>
      <c r="AK49" s="1"/>
      <c r="AL49" s="1"/>
      <c r="AM49" s="1"/>
      <c r="AN49" s="1"/>
      <c r="AO49" s="1"/>
      <c r="AP49" s="1"/>
      <c r="AQ49" s="1"/>
      <c r="AR49" s="1"/>
      <c r="AS49" s="1"/>
      <c r="AX49" s="144"/>
      <c r="AY49" s="1"/>
      <c r="AZ49" s="1"/>
      <c r="BA49" s="1"/>
      <c r="BB49" s="1"/>
      <c r="BC49" s="1"/>
      <c r="BD49" s="1"/>
      <c r="BE49" s="1"/>
      <c r="BF49" s="1"/>
      <c r="BG49" s="1"/>
      <c r="BH49" s="1"/>
      <c r="BI49" s="1"/>
      <c r="BJ49" s="1"/>
      <c r="BK49" s="1"/>
      <c r="BL49" s="1"/>
      <c r="BS49" s="1"/>
      <c r="BT49" s="1"/>
      <c r="BU49" s="1"/>
      <c r="BV49" s="1"/>
      <c r="BW49" s="1"/>
      <c r="BX49" s="1"/>
      <c r="BY49" s="1"/>
      <c r="BZ49" s="1"/>
      <c r="CA49" s="1"/>
      <c r="CK49" s="151"/>
      <c r="CL49" s="77"/>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row>
    <row r="50" spans="1:237" s="17" customFormat="1" x14ac:dyDescent="0.15">
      <c r="A50" s="1"/>
      <c r="B50" s="1"/>
      <c r="C50" s="1"/>
      <c r="D50" s="1"/>
      <c r="E50" s="1"/>
      <c r="F50" s="1"/>
      <c r="G50" s="1"/>
      <c r="H50" s="1"/>
      <c r="I50" s="1"/>
      <c r="J50" s="1"/>
      <c r="K50" s="1"/>
      <c r="L50" s="1"/>
      <c r="M50" s="1"/>
      <c r="N50" s="1"/>
      <c r="O50" s="142"/>
      <c r="P50" s="1"/>
      <c r="Q50" s="1"/>
      <c r="R50" s="1"/>
      <c r="S50" s="1"/>
      <c r="T50" s="142"/>
      <c r="Y50" s="144"/>
      <c r="AA50" s="1"/>
      <c r="AB50" s="1"/>
      <c r="AC50" s="1"/>
      <c r="AD50" s="1"/>
      <c r="AE50" s="1"/>
      <c r="AF50" s="1"/>
      <c r="AG50" s="1"/>
      <c r="AH50" s="1"/>
      <c r="AI50" s="1"/>
      <c r="AJ50" s="1"/>
      <c r="AK50" s="1"/>
      <c r="AL50" s="1"/>
      <c r="AM50" s="1"/>
      <c r="AN50" s="1"/>
      <c r="AO50" s="1"/>
      <c r="AP50" s="1"/>
      <c r="AQ50" s="1"/>
      <c r="AR50" s="1"/>
      <c r="AS50" s="1"/>
      <c r="AX50" s="144"/>
      <c r="AY50" s="1"/>
      <c r="AZ50" s="1"/>
      <c r="BA50" s="1"/>
      <c r="BB50" s="1"/>
      <c r="BC50" s="1"/>
      <c r="BD50" s="1"/>
      <c r="BE50" s="1"/>
      <c r="BF50" s="1"/>
      <c r="BG50" s="1"/>
      <c r="BH50" s="1"/>
      <c r="BI50" s="1"/>
      <c r="BJ50" s="1"/>
      <c r="BK50" s="1"/>
      <c r="BL50" s="1"/>
      <c r="BS50" s="1"/>
      <c r="BT50" s="1"/>
      <c r="BU50" s="1"/>
      <c r="BV50" s="1"/>
      <c r="BW50" s="1"/>
      <c r="BX50" s="1"/>
      <c r="BY50" s="1"/>
      <c r="BZ50" s="1"/>
      <c r="CA50" s="1"/>
      <c r="CK50" s="151"/>
      <c r="CL50" s="77"/>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237" s="17" customFormat="1" x14ac:dyDescent="0.15">
      <c r="A51" s="1"/>
      <c r="B51" s="1"/>
      <c r="C51" s="1"/>
      <c r="D51" s="1"/>
      <c r="E51" s="1"/>
      <c r="F51" s="1"/>
      <c r="G51" s="1"/>
      <c r="H51" s="1"/>
      <c r="I51" s="1"/>
      <c r="J51" s="1"/>
      <c r="K51" s="1"/>
      <c r="L51" s="1"/>
      <c r="M51" s="1"/>
      <c r="N51" s="1"/>
      <c r="O51" s="142"/>
      <c r="P51" s="1"/>
      <c r="Q51" s="1"/>
      <c r="R51" s="1"/>
      <c r="S51" s="1"/>
      <c r="T51" s="142"/>
      <c r="Y51" s="144"/>
      <c r="AA51" s="1"/>
      <c r="AB51" s="1"/>
      <c r="AC51" s="1"/>
      <c r="AD51" s="1"/>
      <c r="AE51" s="1"/>
      <c r="AF51" s="1"/>
      <c r="AG51" s="1"/>
      <c r="AH51" s="1"/>
      <c r="AI51" s="1"/>
      <c r="AJ51" s="1"/>
      <c r="AK51" s="1"/>
      <c r="AL51" s="1"/>
      <c r="AM51" s="1"/>
      <c r="AN51" s="1"/>
      <c r="AO51" s="1"/>
      <c r="AP51" s="1"/>
      <c r="AQ51" s="1"/>
      <c r="AR51" s="1"/>
      <c r="AS51" s="1"/>
      <c r="AX51" s="144"/>
      <c r="AY51" s="1"/>
      <c r="AZ51" s="1"/>
      <c r="BA51" s="1"/>
      <c r="BB51" s="1"/>
      <c r="BC51" s="1"/>
      <c r="BD51" s="1"/>
      <c r="BE51" s="1"/>
      <c r="BF51" s="1"/>
      <c r="BG51" s="1"/>
      <c r="BH51" s="1"/>
      <c r="BI51" s="1"/>
      <c r="BJ51" s="1"/>
      <c r="BK51" s="1"/>
      <c r="BL51" s="1"/>
      <c r="BS51" s="1"/>
      <c r="BT51" s="1"/>
      <c r="BU51" s="1"/>
      <c r="BV51" s="1"/>
      <c r="BW51" s="1"/>
      <c r="BX51" s="1"/>
      <c r="BY51" s="1"/>
      <c r="BZ51" s="1"/>
      <c r="CA51" s="1"/>
      <c r="CK51" s="151"/>
      <c r="CL51" s="77"/>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row>
    <row r="52" spans="1:237" s="17" customFormat="1" x14ac:dyDescent="0.15">
      <c r="A52" s="1"/>
      <c r="B52" s="1"/>
      <c r="C52" s="1"/>
      <c r="D52" s="1"/>
      <c r="E52" s="1"/>
      <c r="F52" s="1"/>
      <c r="G52" s="1"/>
      <c r="H52" s="1"/>
      <c r="I52" s="1"/>
      <c r="J52" s="1"/>
      <c r="K52" s="1"/>
      <c r="L52" s="1"/>
      <c r="M52" s="1"/>
      <c r="N52" s="1"/>
      <c r="O52" s="142"/>
      <c r="P52" s="1"/>
      <c r="Q52" s="1"/>
      <c r="R52" s="1"/>
      <c r="S52" s="1"/>
      <c r="T52" s="142"/>
      <c r="Y52" s="144"/>
      <c r="AA52" s="1"/>
      <c r="AB52" s="1"/>
      <c r="AC52" s="1"/>
      <c r="AD52" s="1"/>
      <c r="AE52" s="1"/>
      <c r="AF52" s="1"/>
      <c r="AG52" s="1"/>
      <c r="AH52" s="1"/>
      <c r="AI52" s="1"/>
      <c r="AJ52" s="1"/>
      <c r="AK52" s="1"/>
      <c r="AL52" s="1"/>
      <c r="AM52" s="1"/>
      <c r="AN52" s="1"/>
      <c r="AO52" s="1"/>
      <c r="AP52" s="1"/>
      <c r="AQ52" s="1"/>
      <c r="AR52" s="1"/>
      <c r="AS52" s="1"/>
      <c r="AX52" s="144"/>
      <c r="AY52" s="1"/>
      <c r="AZ52" s="1"/>
      <c r="BA52" s="1"/>
      <c r="BB52" s="1"/>
      <c r="BC52" s="1"/>
      <c r="BD52" s="1"/>
      <c r="BE52" s="1"/>
      <c r="BF52" s="1"/>
      <c r="BG52" s="1"/>
      <c r="BH52" s="1"/>
      <c r="BI52" s="1"/>
      <c r="BJ52" s="1"/>
      <c r="BK52" s="1"/>
      <c r="BL52" s="1"/>
      <c r="BS52" s="1"/>
      <c r="BT52" s="1"/>
      <c r="BU52" s="1"/>
      <c r="BV52" s="1"/>
      <c r="BW52" s="1"/>
      <c r="BX52" s="1"/>
      <c r="BY52" s="1"/>
      <c r="BZ52" s="1"/>
      <c r="CA52" s="1"/>
      <c r="CK52" s="151"/>
      <c r="CL52" s="77"/>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row>
    <row r="53" spans="1:237" s="17" customFormat="1" x14ac:dyDescent="0.15">
      <c r="A53" s="1"/>
      <c r="B53" s="1"/>
      <c r="C53" s="1"/>
      <c r="D53" s="1"/>
      <c r="E53" s="1"/>
      <c r="F53" s="1"/>
      <c r="G53" s="1"/>
      <c r="H53" s="1"/>
      <c r="I53" s="1"/>
      <c r="J53" s="1"/>
      <c r="K53" s="1"/>
      <c r="L53" s="1"/>
      <c r="M53" s="1"/>
      <c r="N53" s="1"/>
      <c r="O53" s="142"/>
      <c r="P53" s="1"/>
      <c r="Q53" s="1"/>
      <c r="R53" s="1"/>
      <c r="S53" s="1"/>
      <c r="T53" s="142"/>
      <c r="Y53" s="144"/>
      <c r="AA53" s="1"/>
      <c r="AB53" s="1"/>
      <c r="AC53" s="1"/>
      <c r="AD53" s="1"/>
      <c r="AE53" s="1"/>
      <c r="AF53" s="1"/>
      <c r="AG53" s="1"/>
      <c r="AH53" s="1"/>
      <c r="AI53" s="1"/>
      <c r="AJ53" s="1"/>
      <c r="AK53" s="1"/>
      <c r="AL53" s="1"/>
      <c r="AM53" s="1"/>
      <c r="AN53" s="1"/>
      <c r="AO53" s="1"/>
      <c r="AP53" s="1"/>
      <c r="AQ53" s="1"/>
      <c r="AR53" s="1"/>
      <c r="AS53" s="1"/>
      <c r="AX53" s="144"/>
      <c r="AY53" s="1"/>
      <c r="AZ53" s="1"/>
      <c r="BA53" s="1"/>
      <c r="BB53" s="1"/>
      <c r="BC53" s="1"/>
      <c r="BD53" s="1"/>
      <c r="BE53" s="1"/>
      <c r="BF53" s="1"/>
      <c r="BG53" s="1"/>
      <c r="BH53" s="1"/>
      <c r="BI53" s="1"/>
      <c r="BJ53" s="1"/>
      <c r="BK53" s="1"/>
      <c r="BL53" s="1"/>
      <c r="BS53" s="1"/>
      <c r="BT53" s="1"/>
      <c r="BU53" s="1"/>
      <c r="BV53" s="1"/>
      <c r="BW53" s="1"/>
      <c r="BX53" s="1"/>
      <c r="BY53" s="1"/>
      <c r="BZ53" s="1"/>
      <c r="CA53" s="1"/>
      <c r="CK53" s="151"/>
      <c r="CL53" s="77"/>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row>
    <row r="54" spans="1:237" s="17" customFormat="1" x14ac:dyDescent="0.15">
      <c r="A54" s="1"/>
      <c r="B54" s="1"/>
      <c r="C54" s="1"/>
      <c r="D54" s="1"/>
      <c r="E54" s="1"/>
      <c r="F54" s="1"/>
      <c r="G54" s="1"/>
      <c r="H54" s="1"/>
      <c r="I54" s="1"/>
      <c r="J54" s="1"/>
      <c r="K54" s="1"/>
      <c r="L54" s="1"/>
      <c r="M54" s="1"/>
      <c r="N54" s="1"/>
      <c r="O54" s="142"/>
      <c r="P54" s="1"/>
      <c r="Q54" s="1"/>
      <c r="R54" s="1"/>
      <c r="S54" s="1"/>
      <c r="T54" s="142"/>
      <c r="Y54" s="144"/>
      <c r="AA54" s="1"/>
      <c r="AB54" s="1"/>
      <c r="AC54" s="1"/>
      <c r="AD54" s="1"/>
      <c r="AE54" s="1"/>
      <c r="AF54" s="1"/>
      <c r="AG54" s="1"/>
      <c r="AH54" s="1"/>
      <c r="AI54" s="1"/>
      <c r="AJ54" s="1"/>
      <c r="AK54" s="1"/>
      <c r="AL54" s="1"/>
      <c r="AM54" s="1"/>
      <c r="AN54" s="1"/>
      <c r="AO54" s="1"/>
      <c r="AP54" s="1"/>
      <c r="AQ54" s="1"/>
      <c r="AR54" s="1"/>
      <c r="AS54" s="1"/>
      <c r="AX54" s="144"/>
      <c r="AY54" s="1"/>
      <c r="AZ54" s="1"/>
      <c r="BA54" s="1"/>
      <c r="BB54" s="1"/>
      <c r="BC54" s="1"/>
      <c r="BD54" s="1"/>
      <c r="BE54" s="1"/>
      <c r="BF54" s="1"/>
      <c r="BG54" s="1"/>
      <c r="BH54" s="1"/>
      <c r="BI54" s="1"/>
      <c r="BJ54" s="1"/>
      <c r="BK54" s="1"/>
      <c r="BL54" s="1"/>
      <c r="BS54" s="1"/>
      <c r="BT54" s="1"/>
      <c r="BU54" s="1"/>
      <c r="BV54" s="1"/>
      <c r="BW54" s="1"/>
      <c r="BX54" s="1"/>
      <c r="BY54" s="1"/>
      <c r="BZ54" s="1"/>
      <c r="CA54" s="1"/>
      <c r="CK54" s="151"/>
      <c r="CL54" s="77"/>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row>
    <row r="55" spans="1:237" s="17" customFormat="1" x14ac:dyDescent="0.15">
      <c r="A55" s="1"/>
      <c r="B55" s="1"/>
      <c r="C55" s="1"/>
      <c r="D55" s="1"/>
      <c r="E55" s="1"/>
      <c r="F55" s="1"/>
      <c r="G55" s="1"/>
      <c r="H55" s="1"/>
      <c r="I55" s="1"/>
      <c r="J55" s="1"/>
      <c r="K55" s="1"/>
      <c r="L55" s="1"/>
      <c r="M55" s="1"/>
      <c r="N55" s="1"/>
      <c r="O55" s="142"/>
      <c r="P55" s="1"/>
      <c r="Q55" s="1"/>
      <c r="R55" s="1"/>
      <c r="S55" s="1"/>
      <c r="T55" s="142"/>
      <c r="Y55" s="144"/>
      <c r="AA55" s="1"/>
      <c r="AB55" s="1"/>
      <c r="AC55" s="1"/>
      <c r="AD55" s="1"/>
      <c r="AE55" s="1"/>
      <c r="AF55" s="1"/>
      <c r="AG55" s="1"/>
      <c r="AH55" s="1"/>
      <c r="AI55" s="1"/>
      <c r="AJ55" s="1"/>
      <c r="AK55" s="1"/>
      <c r="AL55" s="1"/>
      <c r="AM55" s="1"/>
      <c r="AN55" s="1"/>
      <c r="AO55" s="1"/>
      <c r="AP55" s="1"/>
      <c r="AQ55" s="1"/>
      <c r="AR55" s="1"/>
      <c r="AS55" s="1"/>
      <c r="AX55" s="144"/>
      <c r="AY55" s="1"/>
      <c r="AZ55" s="1"/>
      <c r="BA55" s="1"/>
      <c r="BB55" s="1"/>
      <c r="BC55" s="1"/>
      <c r="BD55" s="1"/>
      <c r="BE55" s="1"/>
      <c r="BF55" s="1"/>
      <c r="BG55" s="1"/>
      <c r="BH55" s="1"/>
      <c r="BI55" s="1"/>
      <c r="BJ55" s="1"/>
      <c r="BK55" s="1"/>
      <c r="BL55" s="1"/>
      <c r="BS55" s="1"/>
      <c r="BT55" s="1"/>
      <c r="BU55" s="1"/>
      <c r="BV55" s="1"/>
      <c r="BW55" s="1"/>
      <c r="BX55" s="1"/>
      <c r="BY55" s="1"/>
      <c r="BZ55" s="1"/>
      <c r="CA55" s="1"/>
      <c r="CK55" s="151"/>
      <c r="CL55" s="77"/>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row>
    <row r="56" spans="1:237" s="17" customFormat="1" x14ac:dyDescent="0.15">
      <c r="A56" s="1"/>
      <c r="B56" s="1"/>
      <c r="C56" s="1"/>
      <c r="D56" s="1"/>
      <c r="E56" s="1"/>
      <c r="F56" s="1"/>
      <c r="G56" s="1"/>
      <c r="H56" s="1"/>
      <c r="I56" s="1"/>
      <c r="J56" s="1"/>
      <c r="K56" s="1"/>
      <c r="L56" s="1"/>
      <c r="M56" s="1"/>
      <c r="N56" s="1"/>
      <c r="O56" s="142"/>
      <c r="P56" s="1"/>
      <c r="Q56" s="1"/>
      <c r="R56" s="1"/>
      <c r="S56" s="1"/>
      <c r="T56" s="142"/>
      <c r="Y56" s="144"/>
      <c r="AA56" s="1"/>
      <c r="AB56" s="1"/>
      <c r="AC56" s="1"/>
      <c r="AD56" s="1"/>
      <c r="AE56" s="1"/>
      <c r="AF56" s="1"/>
      <c r="AG56" s="1"/>
      <c r="AH56" s="1"/>
      <c r="AI56" s="1"/>
      <c r="AJ56" s="1"/>
      <c r="AK56" s="1"/>
      <c r="AL56" s="1"/>
      <c r="AM56" s="1"/>
      <c r="AN56" s="1"/>
      <c r="AO56" s="1"/>
      <c r="AP56" s="1"/>
      <c r="AQ56" s="1"/>
      <c r="AR56" s="1"/>
      <c r="AS56" s="1"/>
      <c r="AX56" s="144"/>
      <c r="AY56" s="1"/>
      <c r="AZ56" s="1"/>
      <c r="BA56" s="1"/>
      <c r="BB56" s="1"/>
      <c r="BC56" s="1"/>
      <c r="BD56" s="1"/>
      <c r="BE56" s="1"/>
      <c r="BF56" s="1"/>
      <c r="BG56" s="1"/>
      <c r="BH56" s="1"/>
      <c r="BI56" s="1"/>
      <c r="BJ56" s="1"/>
      <c r="BK56" s="1"/>
      <c r="BL56" s="1"/>
      <c r="BS56" s="1"/>
      <c r="BT56" s="1"/>
      <c r="BU56" s="1"/>
      <c r="BV56" s="1"/>
      <c r="BW56" s="1"/>
      <c r="BX56" s="1"/>
      <c r="BY56" s="1"/>
      <c r="BZ56" s="1"/>
      <c r="CA56" s="1"/>
      <c r="CK56" s="151"/>
      <c r="CL56" s="77"/>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row>
    <row r="57" spans="1:237" s="17" customFormat="1" x14ac:dyDescent="0.15">
      <c r="A57" s="1"/>
      <c r="B57" s="1"/>
      <c r="C57" s="1"/>
      <c r="D57" s="1"/>
      <c r="E57" s="1"/>
      <c r="F57" s="1"/>
      <c r="G57" s="1"/>
      <c r="H57" s="1"/>
      <c r="I57" s="1"/>
      <c r="J57" s="1"/>
      <c r="K57" s="1"/>
      <c r="L57" s="1"/>
      <c r="M57" s="1"/>
      <c r="N57" s="1"/>
      <c r="O57" s="142"/>
      <c r="P57" s="1"/>
      <c r="Q57" s="1"/>
      <c r="R57" s="1"/>
      <c r="S57" s="1"/>
      <c r="T57" s="142"/>
      <c r="Y57" s="144"/>
      <c r="AA57" s="1"/>
      <c r="AB57" s="1"/>
      <c r="AC57" s="1"/>
      <c r="AD57" s="1"/>
      <c r="AE57" s="1"/>
      <c r="AF57" s="1"/>
      <c r="AG57" s="1"/>
      <c r="AH57" s="1"/>
      <c r="AI57" s="1"/>
      <c r="AJ57" s="1"/>
      <c r="AK57" s="1"/>
      <c r="AL57" s="1"/>
      <c r="AM57" s="1"/>
      <c r="AN57" s="1"/>
      <c r="AO57" s="1"/>
      <c r="AP57" s="1"/>
      <c r="AQ57" s="1"/>
      <c r="AR57" s="1"/>
      <c r="AS57" s="1"/>
      <c r="AX57" s="144"/>
      <c r="AY57" s="1"/>
      <c r="AZ57" s="1"/>
      <c r="BA57" s="1"/>
      <c r="BB57" s="1"/>
      <c r="BC57" s="1"/>
      <c r="BD57" s="1"/>
      <c r="BE57" s="1"/>
      <c r="BF57" s="1"/>
      <c r="BG57" s="1"/>
      <c r="BH57" s="1"/>
      <c r="BI57" s="1"/>
      <c r="BJ57" s="1"/>
      <c r="BK57" s="1"/>
      <c r="BL57" s="1"/>
      <c r="BS57" s="1"/>
      <c r="BT57" s="1"/>
      <c r="BU57" s="1"/>
      <c r="BV57" s="1"/>
      <c r="BW57" s="1"/>
      <c r="BX57" s="1"/>
      <c r="BY57" s="1"/>
      <c r="BZ57" s="1"/>
      <c r="CA57" s="1"/>
      <c r="CK57" s="151"/>
      <c r="CL57" s="77"/>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row>
    <row r="58" spans="1:237" s="17" customFormat="1" x14ac:dyDescent="0.15">
      <c r="A58" s="1"/>
      <c r="B58" s="1"/>
      <c r="C58" s="1"/>
      <c r="D58" s="1"/>
      <c r="E58" s="1"/>
      <c r="F58" s="1"/>
      <c r="G58" s="1"/>
      <c r="H58" s="1"/>
      <c r="I58" s="1"/>
      <c r="J58" s="1"/>
      <c r="K58" s="1"/>
      <c r="L58" s="1"/>
      <c r="M58" s="1"/>
      <c r="N58" s="1"/>
      <c r="O58" s="142"/>
      <c r="P58" s="1"/>
      <c r="Q58" s="1"/>
      <c r="R58" s="1"/>
      <c r="S58" s="1"/>
      <c r="T58" s="142"/>
      <c r="Y58" s="144"/>
      <c r="AA58" s="1"/>
      <c r="AB58" s="1"/>
      <c r="AC58" s="1"/>
      <c r="AD58" s="1"/>
      <c r="AE58" s="1"/>
      <c r="AF58" s="1"/>
      <c r="AG58" s="1"/>
      <c r="AH58" s="1"/>
      <c r="AI58" s="1"/>
      <c r="AJ58" s="1"/>
      <c r="AK58" s="1"/>
      <c r="AL58" s="1"/>
      <c r="AM58" s="1"/>
      <c r="AN58" s="1"/>
      <c r="AO58" s="1"/>
      <c r="AP58" s="1"/>
      <c r="AQ58" s="1"/>
      <c r="AR58" s="1"/>
      <c r="AS58" s="1"/>
      <c r="AX58" s="144"/>
      <c r="AY58" s="1"/>
      <c r="AZ58" s="1"/>
      <c r="BA58" s="1"/>
      <c r="BB58" s="1"/>
      <c r="BC58" s="1"/>
      <c r="BD58" s="1"/>
      <c r="BE58" s="1"/>
      <c r="BF58" s="1"/>
      <c r="BG58" s="1"/>
      <c r="BH58" s="1"/>
      <c r="BI58" s="1"/>
      <c r="BJ58" s="1"/>
      <c r="BK58" s="1"/>
      <c r="BL58" s="1"/>
      <c r="BS58" s="1"/>
      <c r="BT58" s="1"/>
      <c r="BU58" s="1"/>
      <c r="BV58" s="1"/>
      <c r="BW58" s="1"/>
      <c r="BX58" s="1"/>
      <c r="BY58" s="1"/>
      <c r="BZ58" s="1"/>
      <c r="CA58" s="1"/>
      <c r="CK58" s="151"/>
      <c r="CL58" s="77"/>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row>
    <row r="59" spans="1:237" s="17" customFormat="1" x14ac:dyDescent="0.15">
      <c r="A59" s="1"/>
      <c r="B59" s="1"/>
      <c r="C59" s="1"/>
      <c r="D59" s="1"/>
      <c r="E59" s="1"/>
      <c r="F59" s="1"/>
      <c r="G59" s="1"/>
      <c r="H59" s="1"/>
      <c r="I59" s="1"/>
      <c r="J59" s="1"/>
      <c r="K59" s="1"/>
      <c r="L59" s="1"/>
      <c r="M59" s="1"/>
      <c r="N59" s="1"/>
      <c r="O59" s="142"/>
      <c r="P59" s="1"/>
      <c r="Q59" s="1"/>
      <c r="R59" s="1"/>
      <c r="S59" s="1"/>
      <c r="T59" s="142"/>
      <c r="Y59" s="144"/>
      <c r="AA59" s="1"/>
      <c r="AB59" s="1"/>
      <c r="AC59" s="1"/>
      <c r="AD59" s="1"/>
      <c r="AE59" s="1"/>
      <c r="AF59" s="1"/>
      <c r="AG59" s="1"/>
      <c r="AH59" s="1"/>
      <c r="AI59" s="1"/>
      <c r="AJ59" s="1"/>
      <c r="AK59" s="1"/>
      <c r="AL59" s="1"/>
      <c r="AM59" s="1"/>
      <c r="AN59" s="1"/>
      <c r="AO59" s="1"/>
      <c r="AP59" s="1"/>
      <c r="AQ59" s="1"/>
      <c r="AR59" s="1"/>
      <c r="AS59" s="1"/>
      <c r="AX59" s="144"/>
      <c r="AY59" s="1"/>
      <c r="AZ59" s="1"/>
      <c r="BA59" s="1"/>
      <c r="BB59" s="1"/>
      <c r="BC59" s="1"/>
      <c r="BD59" s="1"/>
      <c r="BE59" s="1"/>
      <c r="BF59" s="1"/>
      <c r="BG59" s="1"/>
      <c r="BH59" s="1"/>
      <c r="BI59" s="1"/>
      <c r="BJ59" s="1"/>
      <c r="BK59" s="1"/>
      <c r="BL59" s="1"/>
      <c r="BS59" s="1"/>
      <c r="BT59" s="1"/>
      <c r="BU59" s="1"/>
      <c r="BV59" s="1"/>
      <c r="BW59" s="1"/>
      <c r="BX59" s="1"/>
      <c r="BY59" s="1"/>
      <c r="BZ59" s="1"/>
      <c r="CA59" s="1"/>
      <c r="CK59" s="151"/>
      <c r="CL59" s="77"/>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row>
    <row r="60" spans="1:237" s="17" customFormat="1" x14ac:dyDescent="0.15">
      <c r="A60" s="1"/>
      <c r="B60" s="1"/>
      <c r="C60" s="1"/>
      <c r="D60" s="1"/>
      <c r="E60" s="1"/>
      <c r="F60" s="1"/>
      <c r="G60" s="1"/>
      <c r="H60" s="1"/>
      <c r="I60" s="1"/>
      <c r="J60" s="1"/>
      <c r="K60" s="1"/>
      <c r="L60" s="1"/>
      <c r="M60" s="1"/>
      <c r="N60" s="1"/>
      <c r="O60" s="142"/>
      <c r="P60" s="1"/>
      <c r="Q60" s="1"/>
      <c r="R60" s="1"/>
      <c r="S60" s="1"/>
      <c r="T60" s="142"/>
      <c r="Y60" s="144"/>
      <c r="AA60" s="1"/>
      <c r="AB60" s="1"/>
      <c r="AC60" s="1"/>
      <c r="AD60" s="1"/>
      <c r="AE60" s="1"/>
      <c r="AF60" s="1"/>
      <c r="AG60" s="1"/>
      <c r="AH60" s="1"/>
      <c r="AI60" s="1"/>
      <c r="AJ60" s="1"/>
      <c r="AK60" s="1"/>
      <c r="AL60" s="1"/>
      <c r="AM60" s="1"/>
      <c r="AN60" s="1"/>
      <c r="AO60" s="1"/>
      <c r="AP60" s="1"/>
      <c r="AQ60" s="1"/>
      <c r="AR60" s="1"/>
      <c r="AS60" s="1"/>
      <c r="AX60" s="144"/>
      <c r="AY60" s="1"/>
      <c r="AZ60" s="1"/>
      <c r="BA60" s="1"/>
      <c r="BB60" s="1"/>
      <c r="BC60" s="1"/>
      <c r="BD60" s="1"/>
      <c r="BE60" s="1"/>
      <c r="BF60" s="1"/>
      <c r="BG60" s="1"/>
      <c r="BH60" s="1"/>
      <c r="BI60" s="1"/>
      <c r="BJ60" s="1"/>
      <c r="BK60" s="1"/>
      <c r="BL60" s="1"/>
      <c r="BS60" s="1"/>
      <c r="BT60" s="1"/>
      <c r="BU60" s="1"/>
      <c r="BV60" s="1"/>
      <c r="BW60" s="1"/>
      <c r="BX60" s="1"/>
      <c r="BY60" s="1"/>
      <c r="BZ60" s="1"/>
      <c r="CA60" s="1"/>
      <c r="CK60" s="151"/>
      <c r="CL60" s="77"/>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s="17" customFormat="1" x14ac:dyDescent="0.15">
      <c r="A61" s="1"/>
      <c r="B61" s="1"/>
      <c r="C61" s="1"/>
      <c r="D61" s="1"/>
      <c r="E61" s="1"/>
      <c r="F61" s="1"/>
      <c r="G61" s="1"/>
      <c r="H61" s="1"/>
      <c r="I61" s="1"/>
      <c r="J61" s="1"/>
      <c r="K61" s="1"/>
      <c r="L61" s="1"/>
      <c r="M61" s="1"/>
      <c r="N61" s="1"/>
      <c r="O61" s="142"/>
      <c r="P61" s="1"/>
      <c r="Q61" s="1"/>
      <c r="R61" s="1"/>
      <c r="S61" s="1"/>
      <c r="T61" s="142"/>
      <c r="Y61" s="144"/>
      <c r="AA61" s="1"/>
      <c r="AB61" s="1"/>
      <c r="AC61" s="1"/>
      <c r="AD61" s="1"/>
      <c r="AE61" s="1"/>
      <c r="AF61" s="1"/>
      <c r="AG61" s="1"/>
      <c r="AH61" s="1"/>
      <c r="AI61" s="1"/>
      <c r="AJ61" s="1"/>
      <c r="AK61" s="1"/>
      <c r="AL61" s="1"/>
      <c r="AM61" s="1"/>
      <c r="AN61" s="1"/>
      <c r="AO61" s="1"/>
      <c r="AP61" s="1"/>
      <c r="AQ61" s="1"/>
      <c r="AR61" s="1"/>
      <c r="AS61" s="1"/>
      <c r="AX61" s="144"/>
      <c r="AY61" s="1"/>
      <c r="AZ61" s="1"/>
      <c r="BA61" s="1"/>
      <c r="BB61" s="1"/>
      <c r="BC61" s="1"/>
      <c r="BD61" s="1"/>
      <c r="BE61" s="1"/>
      <c r="BF61" s="1"/>
      <c r="BG61" s="1"/>
      <c r="BH61" s="1"/>
      <c r="BI61" s="1"/>
      <c r="BJ61" s="1"/>
      <c r="BK61" s="1"/>
      <c r="BL61" s="1"/>
      <c r="BS61" s="1"/>
      <c r="BT61" s="1"/>
      <c r="BU61" s="1"/>
      <c r="BV61" s="1"/>
      <c r="BW61" s="1"/>
      <c r="BX61" s="1"/>
      <c r="BY61" s="1"/>
      <c r="BZ61" s="1"/>
      <c r="CA61" s="1"/>
      <c r="CK61" s="151"/>
      <c r="CL61" s="77"/>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row>
    <row r="62" spans="1:237" s="17" customFormat="1" x14ac:dyDescent="0.15">
      <c r="A62" s="1"/>
      <c r="B62" s="1"/>
      <c r="C62" s="1"/>
      <c r="D62" s="1"/>
      <c r="E62" s="1"/>
      <c r="F62" s="1"/>
      <c r="G62" s="1"/>
      <c r="H62" s="1"/>
      <c r="I62" s="1"/>
      <c r="J62" s="1"/>
      <c r="K62" s="1"/>
      <c r="L62" s="1"/>
      <c r="M62" s="1"/>
      <c r="N62" s="1"/>
      <c r="O62" s="142"/>
      <c r="P62" s="1"/>
      <c r="Q62" s="1"/>
      <c r="R62" s="1"/>
      <c r="S62" s="1"/>
      <c r="T62" s="142"/>
      <c r="Y62" s="144"/>
      <c r="AA62" s="1"/>
      <c r="AB62" s="1"/>
      <c r="AC62" s="1"/>
      <c r="AD62" s="1"/>
      <c r="AE62" s="1"/>
      <c r="AF62" s="1"/>
      <c r="AG62" s="1"/>
      <c r="AH62" s="1"/>
      <c r="AI62" s="1"/>
      <c r="AJ62" s="1"/>
      <c r="AK62" s="1"/>
      <c r="AL62" s="1"/>
      <c r="AM62" s="1"/>
      <c r="AN62" s="1"/>
      <c r="AO62" s="1"/>
      <c r="AP62" s="1"/>
      <c r="AQ62" s="1"/>
      <c r="AR62" s="1"/>
      <c r="AS62" s="1"/>
      <c r="AX62" s="144"/>
      <c r="AY62" s="1"/>
      <c r="AZ62" s="1"/>
      <c r="BA62" s="1"/>
      <c r="BB62" s="1"/>
      <c r="BC62" s="1"/>
      <c r="BD62" s="1"/>
      <c r="BE62" s="1"/>
      <c r="BF62" s="1"/>
      <c r="BG62" s="1"/>
      <c r="BH62" s="1"/>
      <c r="BI62" s="1"/>
      <c r="BJ62" s="1"/>
      <c r="BK62" s="1"/>
      <c r="BL62" s="1"/>
      <c r="BS62" s="1"/>
      <c r="BT62" s="1"/>
      <c r="BU62" s="1"/>
      <c r="BV62" s="1"/>
      <c r="BW62" s="1"/>
      <c r="BX62" s="1"/>
      <c r="BY62" s="1"/>
      <c r="BZ62" s="1"/>
      <c r="CA62" s="1"/>
      <c r="CK62" s="151"/>
      <c r="CL62" s="77"/>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row>
    <row r="63" spans="1:237" s="17" customFormat="1" x14ac:dyDescent="0.15">
      <c r="A63" s="1"/>
      <c r="B63" s="1"/>
      <c r="C63" s="1"/>
      <c r="D63" s="1"/>
      <c r="E63" s="1"/>
      <c r="F63" s="1"/>
      <c r="G63" s="1"/>
      <c r="H63" s="1"/>
      <c r="I63" s="1"/>
      <c r="J63" s="1"/>
      <c r="K63" s="1"/>
      <c r="L63" s="1"/>
      <c r="M63" s="1"/>
      <c r="N63" s="1"/>
      <c r="O63" s="142"/>
      <c r="P63" s="1"/>
      <c r="Q63" s="1"/>
      <c r="R63" s="1"/>
      <c r="S63" s="1"/>
      <c r="T63" s="142"/>
      <c r="Y63" s="144"/>
      <c r="AA63" s="1"/>
      <c r="AB63" s="1"/>
      <c r="AC63" s="1"/>
      <c r="AD63" s="1"/>
      <c r="AE63" s="1"/>
      <c r="AF63" s="1"/>
      <c r="AG63" s="1"/>
      <c r="AH63" s="1"/>
      <c r="AI63" s="1"/>
      <c r="AJ63" s="1"/>
      <c r="AK63" s="1"/>
      <c r="AL63" s="1"/>
      <c r="AM63" s="1"/>
      <c r="AN63" s="1"/>
      <c r="AO63" s="1"/>
      <c r="AP63" s="1"/>
      <c r="AQ63" s="1"/>
      <c r="AR63" s="1"/>
      <c r="AS63" s="1"/>
      <c r="AX63" s="144"/>
      <c r="AY63" s="1"/>
      <c r="AZ63" s="1"/>
      <c r="BA63" s="1"/>
      <c r="BB63" s="1"/>
      <c r="BC63" s="1"/>
      <c r="BD63" s="1"/>
      <c r="BE63" s="1"/>
      <c r="BF63" s="1"/>
      <c r="BG63" s="1"/>
      <c r="BH63" s="1"/>
      <c r="BI63" s="1"/>
      <c r="BJ63" s="1"/>
      <c r="BK63" s="1"/>
      <c r="BL63" s="1"/>
      <c r="BS63" s="1"/>
      <c r="BT63" s="1"/>
      <c r="BU63" s="1"/>
      <c r="BV63" s="1"/>
      <c r="BW63" s="1"/>
      <c r="BX63" s="1"/>
      <c r="BY63" s="1"/>
      <c r="BZ63" s="1"/>
      <c r="CA63" s="1"/>
      <c r="CK63" s="151"/>
      <c r="CL63" s="77"/>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row>
    <row r="64" spans="1:237" s="17" customFormat="1" x14ac:dyDescent="0.15">
      <c r="A64" s="1"/>
      <c r="B64" s="1"/>
      <c r="C64" s="1"/>
      <c r="D64" s="1"/>
      <c r="E64" s="1"/>
      <c r="F64" s="1"/>
      <c r="G64" s="1"/>
      <c r="H64" s="1"/>
      <c r="I64" s="1"/>
      <c r="J64" s="1"/>
      <c r="K64" s="1"/>
      <c r="L64" s="1"/>
      <c r="M64" s="1"/>
      <c r="N64" s="1"/>
      <c r="O64" s="142"/>
      <c r="P64" s="1"/>
      <c r="Q64" s="1"/>
      <c r="R64" s="1"/>
      <c r="S64" s="1"/>
      <c r="T64" s="142"/>
      <c r="Y64" s="144"/>
      <c r="AA64" s="1"/>
      <c r="AB64" s="1"/>
      <c r="AC64" s="1"/>
      <c r="AD64" s="1"/>
      <c r="AE64" s="1"/>
      <c r="AF64" s="1"/>
      <c r="AG64" s="1"/>
      <c r="AH64" s="1"/>
      <c r="AI64" s="1"/>
      <c r="AJ64" s="1"/>
      <c r="AK64" s="1"/>
      <c r="AL64" s="1"/>
      <c r="AM64" s="1"/>
      <c r="AN64" s="1"/>
      <c r="AO64" s="1"/>
      <c r="AP64" s="1"/>
      <c r="AQ64" s="1"/>
      <c r="AR64" s="1"/>
      <c r="AS64" s="1"/>
      <c r="AX64" s="144"/>
      <c r="AY64" s="1"/>
      <c r="AZ64" s="1"/>
      <c r="BA64" s="1"/>
      <c r="BB64" s="1"/>
      <c r="BC64" s="1"/>
      <c r="BD64" s="1"/>
      <c r="BE64" s="1"/>
      <c r="BF64" s="1"/>
      <c r="BG64" s="1"/>
      <c r="BH64" s="1"/>
      <c r="BI64" s="1"/>
      <c r="BJ64" s="1"/>
      <c r="BK64" s="1"/>
      <c r="BL64" s="1"/>
      <c r="BS64" s="1"/>
      <c r="BT64" s="1"/>
      <c r="BU64" s="1"/>
      <c r="BV64" s="1"/>
      <c r="BW64" s="1"/>
      <c r="BX64" s="1"/>
      <c r="BY64" s="1"/>
      <c r="BZ64" s="1"/>
      <c r="CA64" s="1"/>
      <c r="CK64" s="151"/>
      <c r="CL64" s="77"/>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row>
    <row r="65" spans="1:237" s="17" customFormat="1" x14ac:dyDescent="0.15">
      <c r="A65" s="1"/>
      <c r="B65" s="1"/>
      <c r="C65" s="1"/>
      <c r="D65" s="1"/>
      <c r="E65" s="1"/>
      <c r="F65" s="1"/>
      <c r="G65" s="1"/>
      <c r="H65" s="1"/>
      <c r="I65" s="1"/>
      <c r="J65" s="1"/>
      <c r="K65" s="1"/>
      <c r="L65" s="1"/>
      <c r="M65" s="1"/>
      <c r="N65" s="1"/>
      <c r="O65" s="142"/>
      <c r="P65" s="1"/>
      <c r="Q65" s="1"/>
      <c r="R65" s="1"/>
      <c r="S65" s="1"/>
      <c r="T65" s="142"/>
      <c r="Y65" s="144"/>
      <c r="AA65" s="1"/>
      <c r="AB65" s="1"/>
      <c r="AC65" s="1"/>
      <c r="AD65" s="1"/>
      <c r="AE65" s="1"/>
      <c r="AF65" s="1"/>
      <c r="AG65" s="1"/>
      <c r="AH65" s="1"/>
      <c r="AI65" s="1"/>
      <c r="AJ65" s="1"/>
      <c r="AK65" s="1"/>
      <c r="AL65" s="1"/>
      <c r="AM65" s="1"/>
      <c r="AN65" s="1"/>
      <c r="AO65" s="1"/>
      <c r="AP65" s="1"/>
      <c r="AQ65" s="1"/>
      <c r="AR65" s="1"/>
      <c r="AS65" s="1"/>
      <c r="AX65" s="144"/>
      <c r="AY65" s="1"/>
      <c r="AZ65" s="1"/>
      <c r="BA65" s="1"/>
      <c r="BB65" s="1"/>
      <c r="BC65" s="1"/>
      <c r="BD65" s="1"/>
      <c r="BE65" s="1"/>
      <c r="BF65" s="1"/>
      <c r="BG65" s="1"/>
      <c r="BH65" s="1"/>
      <c r="BI65" s="1"/>
      <c r="BJ65" s="1"/>
      <c r="BK65" s="1"/>
      <c r="BL65" s="1"/>
      <c r="BS65" s="1"/>
      <c r="BT65" s="1"/>
      <c r="BU65" s="1"/>
      <c r="BV65" s="1"/>
      <c r="BW65" s="1"/>
      <c r="BX65" s="1"/>
      <c r="BY65" s="1"/>
      <c r="BZ65" s="1"/>
      <c r="CA65" s="1"/>
      <c r="CK65" s="151"/>
      <c r="CL65" s="77"/>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s="17" customFormat="1" x14ac:dyDescent="0.15">
      <c r="A66" s="1"/>
      <c r="B66" s="1"/>
      <c r="C66" s="1"/>
      <c r="D66" s="1"/>
      <c r="E66" s="1"/>
      <c r="F66" s="1"/>
      <c r="G66" s="1"/>
      <c r="H66" s="1"/>
      <c r="I66" s="1"/>
      <c r="J66" s="1"/>
      <c r="K66" s="1"/>
      <c r="L66" s="1"/>
      <c r="M66" s="1"/>
      <c r="N66" s="1"/>
      <c r="O66" s="142"/>
      <c r="P66" s="1"/>
      <c r="Q66" s="1"/>
      <c r="R66" s="1"/>
      <c r="S66" s="1"/>
      <c r="T66" s="142"/>
      <c r="Y66" s="144"/>
      <c r="AA66" s="1"/>
      <c r="AB66" s="1"/>
      <c r="AC66" s="1"/>
      <c r="AD66" s="1"/>
      <c r="AE66" s="1"/>
      <c r="AF66" s="1"/>
      <c r="AG66" s="1"/>
      <c r="AH66" s="1"/>
      <c r="AI66" s="1"/>
      <c r="AJ66" s="1"/>
      <c r="AK66" s="1"/>
      <c r="AL66" s="1"/>
      <c r="AM66" s="1"/>
      <c r="AN66" s="1"/>
      <c r="AO66" s="1"/>
      <c r="AP66" s="1"/>
      <c r="AQ66" s="1"/>
      <c r="AR66" s="1"/>
      <c r="AS66" s="1"/>
      <c r="AX66" s="144"/>
      <c r="AY66" s="1"/>
      <c r="AZ66" s="1"/>
      <c r="BA66" s="1"/>
      <c r="BB66" s="1"/>
      <c r="BC66" s="1"/>
      <c r="BD66" s="1"/>
      <c r="BE66" s="1"/>
      <c r="BF66" s="1"/>
      <c r="BG66" s="1"/>
      <c r="BH66" s="1"/>
      <c r="BI66" s="1"/>
      <c r="BJ66" s="1"/>
      <c r="BK66" s="1"/>
      <c r="BL66" s="1"/>
      <c r="BS66" s="1"/>
      <c r="BT66" s="1"/>
      <c r="BU66" s="1"/>
      <c r="BV66" s="1"/>
      <c r="BW66" s="1"/>
      <c r="BX66" s="1"/>
      <c r="BY66" s="1"/>
      <c r="BZ66" s="1"/>
      <c r="CA66" s="1"/>
      <c r="CK66" s="151"/>
      <c r="CL66" s="77"/>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s="17" customFormat="1" x14ac:dyDescent="0.15">
      <c r="A67" s="1"/>
      <c r="B67" s="1"/>
      <c r="C67" s="1"/>
      <c r="D67" s="1"/>
      <c r="E67" s="1"/>
      <c r="F67" s="1"/>
      <c r="G67" s="1"/>
      <c r="H67" s="1"/>
      <c r="I67" s="1"/>
      <c r="J67" s="1"/>
      <c r="K67" s="1"/>
      <c r="L67" s="1"/>
      <c r="M67" s="1"/>
      <c r="N67" s="1"/>
      <c r="O67" s="142"/>
      <c r="P67" s="1"/>
      <c r="Q67" s="1"/>
      <c r="R67" s="1"/>
      <c r="S67" s="1"/>
      <c r="T67" s="142"/>
      <c r="Y67" s="144"/>
      <c r="AA67" s="1"/>
      <c r="AB67" s="1"/>
      <c r="AC67" s="1"/>
      <c r="AD67" s="1"/>
      <c r="AE67" s="1"/>
      <c r="AF67" s="1"/>
      <c r="AG67" s="1"/>
      <c r="AH67" s="1"/>
      <c r="AI67" s="1"/>
      <c r="AJ67" s="1"/>
      <c r="AK67" s="1"/>
      <c r="AL67" s="1"/>
      <c r="AM67" s="1"/>
      <c r="AN67" s="1"/>
      <c r="AO67" s="1"/>
      <c r="AP67" s="1"/>
      <c r="AQ67" s="1"/>
      <c r="AR67" s="1"/>
      <c r="AS67" s="1"/>
      <c r="AX67" s="144"/>
      <c r="AY67" s="1"/>
      <c r="AZ67" s="1"/>
      <c r="BA67" s="1"/>
      <c r="BB67" s="1"/>
      <c r="BC67" s="1"/>
      <c r="BD67" s="1"/>
      <c r="BE67" s="1"/>
      <c r="BF67" s="1"/>
      <c r="BG67" s="1"/>
      <c r="BH67" s="1"/>
      <c r="BI67" s="1"/>
      <c r="BJ67" s="1"/>
      <c r="BK67" s="1"/>
      <c r="BL67" s="1"/>
      <c r="BS67" s="1"/>
      <c r="BT67" s="1"/>
      <c r="BU67" s="1"/>
      <c r="BV67" s="1"/>
      <c r="BW67" s="1"/>
      <c r="BX67" s="1"/>
      <c r="BY67" s="1"/>
      <c r="BZ67" s="1"/>
      <c r="CA67" s="1"/>
      <c r="CK67" s="151"/>
      <c r="CL67" s="77"/>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s="17" customFormat="1" x14ac:dyDescent="0.15">
      <c r="A68" s="1"/>
      <c r="B68" s="1"/>
      <c r="C68" s="1"/>
      <c r="D68" s="1"/>
      <c r="E68" s="1"/>
      <c r="F68" s="1"/>
      <c r="G68" s="1"/>
      <c r="H68" s="1"/>
      <c r="I68" s="1"/>
      <c r="J68" s="1"/>
      <c r="K68" s="1"/>
      <c r="L68" s="1"/>
      <c r="M68" s="1"/>
      <c r="N68" s="1"/>
      <c r="O68" s="142"/>
      <c r="P68" s="1"/>
      <c r="Q68" s="1"/>
      <c r="R68" s="1"/>
      <c r="S68" s="1"/>
      <c r="T68" s="142"/>
      <c r="Y68" s="144"/>
      <c r="AA68" s="1"/>
      <c r="AB68" s="1"/>
      <c r="AC68" s="1"/>
      <c r="AD68" s="1"/>
      <c r="AE68" s="1"/>
      <c r="AF68" s="1"/>
      <c r="AG68" s="1"/>
      <c r="AH68" s="1"/>
      <c r="AI68" s="1"/>
      <c r="AJ68" s="1"/>
      <c r="AK68" s="1"/>
      <c r="AL68" s="1"/>
      <c r="AM68" s="1"/>
      <c r="AN68" s="1"/>
      <c r="AO68" s="1"/>
      <c r="AP68" s="1"/>
      <c r="AQ68" s="1"/>
      <c r="AR68" s="1"/>
      <c r="AS68" s="1"/>
      <c r="AX68" s="144"/>
      <c r="AY68" s="1"/>
      <c r="AZ68" s="1"/>
      <c r="BA68" s="1"/>
      <c r="BB68" s="1"/>
      <c r="BC68" s="1"/>
      <c r="BD68" s="1"/>
      <c r="BE68" s="1"/>
      <c r="BF68" s="1"/>
      <c r="BG68" s="1"/>
      <c r="BH68" s="1"/>
      <c r="BI68" s="1"/>
      <c r="BJ68" s="1"/>
      <c r="BK68" s="1"/>
      <c r="BL68" s="1"/>
      <c r="BS68" s="1"/>
      <c r="BT68" s="1"/>
      <c r="BU68" s="1"/>
      <c r="BV68" s="1"/>
      <c r="BW68" s="1"/>
      <c r="BX68" s="1"/>
      <c r="BY68" s="1"/>
      <c r="BZ68" s="1"/>
      <c r="CA68" s="1"/>
      <c r="CK68" s="151"/>
      <c r="CL68" s="77"/>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s="17" customFormat="1" x14ac:dyDescent="0.15">
      <c r="A69" s="1"/>
      <c r="B69" s="1"/>
      <c r="C69" s="1"/>
      <c r="D69" s="1"/>
      <c r="E69" s="1"/>
      <c r="F69" s="1"/>
      <c r="G69" s="1"/>
      <c r="H69" s="1"/>
      <c r="I69" s="1"/>
      <c r="J69" s="1"/>
      <c r="K69" s="1"/>
      <c r="L69" s="1"/>
      <c r="M69" s="1"/>
      <c r="N69" s="1"/>
      <c r="O69" s="142"/>
      <c r="P69" s="1"/>
      <c r="Q69" s="1"/>
      <c r="R69" s="1"/>
      <c r="S69" s="1"/>
      <c r="T69" s="142"/>
      <c r="Y69" s="144"/>
      <c r="AA69" s="1"/>
      <c r="AB69" s="1"/>
      <c r="AC69" s="1"/>
      <c r="AD69" s="1"/>
      <c r="AE69" s="1"/>
      <c r="AF69" s="1"/>
      <c r="AG69" s="1"/>
      <c r="AH69" s="1"/>
      <c r="AI69" s="1"/>
      <c r="AJ69" s="1"/>
      <c r="AK69" s="1"/>
      <c r="AL69" s="1"/>
      <c r="AM69" s="1"/>
      <c r="AN69" s="1"/>
      <c r="AO69" s="1"/>
      <c r="AP69" s="1"/>
      <c r="AQ69" s="1"/>
      <c r="AR69" s="1"/>
      <c r="AS69" s="1"/>
      <c r="AX69" s="144"/>
      <c r="AY69" s="1"/>
      <c r="AZ69" s="1"/>
      <c r="BA69" s="1"/>
      <c r="BB69" s="1"/>
      <c r="BC69" s="1"/>
      <c r="BD69" s="1"/>
      <c r="BE69" s="1"/>
      <c r="BF69" s="1"/>
      <c r="BG69" s="1"/>
      <c r="BH69" s="1"/>
      <c r="BI69" s="1"/>
      <c r="BJ69" s="1"/>
      <c r="BK69" s="1"/>
      <c r="BL69" s="1"/>
      <c r="BS69" s="1"/>
      <c r="BT69" s="1"/>
      <c r="BU69" s="1"/>
      <c r="BV69" s="1"/>
      <c r="BW69" s="1"/>
      <c r="BX69" s="1"/>
      <c r="BY69" s="1"/>
      <c r="BZ69" s="1"/>
      <c r="CA69" s="1"/>
      <c r="CK69" s="151"/>
      <c r="CL69" s="77"/>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s="17" customFormat="1" x14ac:dyDescent="0.15">
      <c r="A70" s="1"/>
      <c r="B70" s="1"/>
      <c r="C70" s="1"/>
      <c r="D70" s="1"/>
      <c r="E70" s="1"/>
      <c r="F70" s="1"/>
      <c r="G70" s="1"/>
      <c r="H70" s="1"/>
      <c r="I70" s="1"/>
      <c r="J70" s="1"/>
      <c r="K70" s="1"/>
      <c r="L70" s="1"/>
      <c r="M70" s="1"/>
      <c r="N70" s="1"/>
      <c r="O70" s="142"/>
      <c r="P70" s="1"/>
      <c r="Q70" s="1"/>
      <c r="R70" s="1"/>
      <c r="S70" s="1"/>
      <c r="T70" s="142"/>
      <c r="Y70" s="144"/>
      <c r="AA70" s="1"/>
      <c r="AB70" s="1"/>
      <c r="AC70" s="1"/>
      <c r="AD70" s="1"/>
      <c r="AE70" s="1"/>
      <c r="AF70" s="1"/>
      <c r="AG70" s="1"/>
      <c r="AH70" s="1"/>
      <c r="AI70" s="1"/>
      <c r="AJ70" s="1"/>
      <c r="AK70" s="1"/>
      <c r="AL70" s="1"/>
      <c r="AM70" s="1"/>
      <c r="AN70" s="1"/>
      <c r="AO70" s="1"/>
      <c r="AP70" s="1"/>
      <c r="AQ70" s="1"/>
      <c r="AR70" s="1"/>
      <c r="AS70" s="1"/>
      <c r="AX70" s="144"/>
      <c r="AY70" s="1"/>
      <c r="AZ70" s="1"/>
      <c r="BA70" s="1"/>
      <c r="BB70" s="1"/>
      <c r="BC70" s="1"/>
      <c r="BD70" s="1"/>
      <c r="BE70" s="1"/>
      <c r="BF70" s="1"/>
      <c r="BG70" s="1"/>
      <c r="BH70" s="1"/>
      <c r="BI70" s="1"/>
      <c r="BJ70" s="1"/>
      <c r="BK70" s="1"/>
      <c r="BL70" s="1"/>
      <c r="BS70" s="1"/>
      <c r="BT70" s="1"/>
      <c r="BU70" s="1"/>
      <c r="BV70" s="1"/>
      <c r="BW70" s="1"/>
      <c r="BX70" s="1"/>
      <c r="BY70" s="1"/>
      <c r="BZ70" s="1"/>
      <c r="CA70" s="1"/>
      <c r="CK70" s="151"/>
      <c r="CL70" s="77"/>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s="17" customFormat="1" x14ac:dyDescent="0.15">
      <c r="A71" s="1"/>
      <c r="B71" s="1"/>
      <c r="C71" s="1"/>
      <c r="D71" s="1"/>
      <c r="E71" s="1"/>
      <c r="F71" s="1"/>
      <c r="G71" s="1"/>
      <c r="H71" s="1"/>
      <c r="I71" s="1"/>
      <c r="J71" s="1"/>
      <c r="K71" s="1"/>
      <c r="L71" s="1"/>
      <c r="M71" s="1"/>
      <c r="N71" s="1"/>
      <c r="O71" s="142"/>
      <c r="P71" s="1"/>
      <c r="Q71" s="1"/>
      <c r="R71" s="1"/>
      <c r="S71" s="1"/>
      <c r="T71" s="142"/>
      <c r="Y71" s="144"/>
      <c r="AA71" s="1"/>
      <c r="AB71" s="1"/>
      <c r="AC71" s="1"/>
      <c r="AD71" s="1"/>
      <c r="AE71" s="1"/>
      <c r="AF71" s="1"/>
      <c r="AG71" s="1"/>
      <c r="AH71" s="1"/>
      <c r="AI71" s="1"/>
      <c r="AJ71" s="1"/>
      <c r="AK71" s="1"/>
      <c r="AL71" s="1"/>
      <c r="AM71" s="1"/>
      <c r="AN71" s="1"/>
      <c r="AO71" s="1"/>
      <c r="AP71" s="1"/>
      <c r="AQ71" s="1"/>
      <c r="AR71" s="1"/>
      <c r="AS71" s="1"/>
      <c r="AX71" s="144"/>
      <c r="AY71" s="1"/>
      <c r="AZ71" s="1"/>
      <c r="BA71" s="1"/>
      <c r="BB71" s="1"/>
      <c r="BC71" s="1"/>
      <c r="BD71" s="1"/>
      <c r="BE71" s="1"/>
      <c r="BF71" s="1"/>
      <c r="BG71" s="1"/>
      <c r="BH71" s="1"/>
      <c r="BI71" s="1"/>
      <c r="BJ71" s="1"/>
      <c r="BK71" s="1"/>
      <c r="BL71" s="1"/>
      <c r="BS71" s="1"/>
      <c r="BT71" s="1"/>
      <c r="BU71" s="1"/>
      <c r="BV71" s="1"/>
      <c r="BW71" s="1"/>
      <c r="BX71" s="1"/>
      <c r="BY71" s="1"/>
      <c r="BZ71" s="1"/>
      <c r="CA71" s="1"/>
      <c r="CK71" s="151"/>
      <c r="CL71" s="77"/>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s="17" customFormat="1" x14ac:dyDescent="0.15">
      <c r="A72" s="1"/>
      <c r="B72" s="1"/>
      <c r="C72" s="1"/>
      <c r="D72" s="1"/>
      <c r="E72" s="1"/>
      <c r="F72" s="1"/>
      <c r="G72" s="1"/>
      <c r="H72" s="1"/>
      <c r="I72" s="1"/>
      <c r="J72" s="1"/>
      <c r="K72" s="1"/>
      <c r="L72" s="1"/>
      <c r="M72" s="1"/>
      <c r="N72" s="1"/>
      <c r="O72" s="142"/>
      <c r="P72" s="1"/>
      <c r="Q72" s="1"/>
      <c r="R72" s="1"/>
      <c r="S72" s="1"/>
      <c r="T72" s="142"/>
      <c r="Y72" s="144"/>
      <c r="AA72" s="1"/>
      <c r="AB72" s="1"/>
      <c r="AC72" s="1"/>
      <c r="AD72" s="1"/>
      <c r="AE72" s="1"/>
      <c r="AF72" s="1"/>
      <c r="AG72" s="1"/>
      <c r="AH72" s="1"/>
      <c r="AI72" s="1"/>
      <c r="AJ72" s="1"/>
      <c r="AK72" s="1"/>
      <c r="AL72" s="1"/>
      <c r="AM72" s="1"/>
      <c r="AN72" s="1"/>
      <c r="AO72" s="1"/>
      <c r="AP72" s="1"/>
      <c r="AQ72" s="1"/>
      <c r="AR72" s="1"/>
      <c r="AS72" s="1"/>
      <c r="AX72" s="144"/>
      <c r="AY72" s="1"/>
      <c r="AZ72" s="1"/>
      <c r="BA72" s="1"/>
      <c r="BB72" s="1"/>
      <c r="BC72" s="1"/>
      <c r="BD72" s="1"/>
      <c r="BE72" s="1"/>
      <c r="BF72" s="1"/>
      <c r="BG72" s="1"/>
      <c r="BH72" s="1"/>
      <c r="BI72" s="1"/>
      <c r="BJ72" s="1"/>
      <c r="BK72" s="1"/>
      <c r="BL72" s="1"/>
      <c r="BS72" s="1"/>
      <c r="BT72" s="1"/>
      <c r="BU72" s="1"/>
      <c r="BV72" s="1"/>
      <c r="BW72" s="1"/>
      <c r="BX72" s="1"/>
      <c r="BY72" s="1"/>
      <c r="BZ72" s="1"/>
      <c r="CA72" s="1"/>
      <c r="CK72" s="151"/>
      <c r="CL72" s="77"/>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s="17" customFormat="1" x14ac:dyDescent="0.15">
      <c r="A73" s="1"/>
      <c r="B73" s="1"/>
      <c r="C73" s="1"/>
      <c r="D73" s="1"/>
      <c r="E73" s="1"/>
      <c r="F73" s="1"/>
      <c r="G73" s="1"/>
      <c r="H73" s="1"/>
      <c r="I73" s="1"/>
      <c r="J73" s="1"/>
      <c r="K73" s="1"/>
      <c r="L73" s="1"/>
      <c r="M73" s="1"/>
      <c r="N73" s="1"/>
      <c r="O73" s="142"/>
      <c r="P73" s="1"/>
      <c r="Q73" s="1"/>
      <c r="R73" s="1"/>
      <c r="S73" s="1"/>
      <c r="T73" s="142"/>
      <c r="Y73" s="144"/>
      <c r="AA73" s="1"/>
      <c r="AB73" s="1"/>
      <c r="AC73" s="1"/>
      <c r="AD73" s="1"/>
      <c r="AE73" s="1"/>
      <c r="AF73" s="1"/>
      <c r="AG73" s="1"/>
      <c r="AH73" s="1"/>
      <c r="AI73" s="1"/>
      <c r="AJ73" s="1"/>
      <c r="AK73" s="1"/>
      <c r="AL73" s="1"/>
      <c r="AM73" s="1"/>
      <c r="AN73" s="1"/>
      <c r="AO73" s="1"/>
      <c r="AP73" s="1"/>
      <c r="AQ73" s="1"/>
      <c r="AR73" s="1"/>
      <c r="AS73" s="1"/>
      <c r="AX73" s="144"/>
      <c r="AY73" s="1"/>
      <c r="AZ73" s="1"/>
      <c r="BA73" s="1"/>
      <c r="BB73" s="1"/>
      <c r="BC73" s="1"/>
      <c r="BD73" s="1"/>
      <c r="BE73" s="1"/>
      <c r="BF73" s="1"/>
      <c r="BG73" s="1"/>
      <c r="BH73" s="1"/>
      <c r="BI73" s="1"/>
      <c r="BJ73" s="1"/>
      <c r="BK73" s="1"/>
      <c r="BL73" s="1"/>
      <c r="BS73" s="1"/>
      <c r="BT73" s="1"/>
      <c r="BU73" s="1"/>
      <c r="BV73" s="1"/>
      <c r="BW73" s="1"/>
      <c r="BX73" s="1"/>
      <c r="BY73" s="1"/>
      <c r="BZ73" s="1"/>
      <c r="CA73" s="1"/>
      <c r="CK73" s="151"/>
      <c r="CL73" s="77"/>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s="17" customFormat="1" x14ac:dyDescent="0.15">
      <c r="A74" s="1"/>
      <c r="B74" s="1"/>
      <c r="C74" s="1"/>
      <c r="D74" s="1"/>
      <c r="E74" s="1"/>
      <c r="F74" s="1"/>
      <c r="G74" s="1"/>
      <c r="H74" s="1"/>
      <c r="I74" s="1"/>
      <c r="J74" s="1"/>
      <c r="K74" s="1"/>
      <c r="L74" s="1"/>
      <c r="M74" s="1"/>
      <c r="N74" s="1"/>
      <c r="O74" s="142"/>
      <c r="P74" s="1"/>
      <c r="Q74" s="1"/>
      <c r="R74" s="1"/>
      <c r="S74" s="1"/>
      <c r="T74" s="142"/>
      <c r="Y74" s="144"/>
      <c r="AA74" s="1"/>
      <c r="AB74" s="1"/>
      <c r="AC74" s="1"/>
      <c r="AD74" s="1"/>
      <c r="AE74" s="1"/>
      <c r="AF74" s="1"/>
      <c r="AG74" s="1"/>
      <c r="AH74" s="1"/>
      <c r="AI74" s="1"/>
      <c r="AJ74" s="1"/>
      <c r="AK74" s="1"/>
      <c r="AL74" s="1"/>
      <c r="AM74" s="1"/>
      <c r="AN74" s="1"/>
      <c r="AO74" s="1"/>
      <c r="AP74" s="1"/>
      <c r="AQ74" s="1"/>
      <c r="AR74" s="1"/>
      <c r="AS74" s="1"/>
      <c r="AX74" s="144"/>
      <c r="AY74" s="1"/>
      <c r="AZ74" s="1"/>
      <c r="BA74" s="1"/>
      <c r="BB74" s="1"/>
      <c r="BC74" s="1"/>
      <c r="BD74" s="1"/>
      <c r="BE74" s="1"/>
      <c r="BF74" s="1"/>
      <c r="BG74" s="1"/>
      <c r="BH74" s="1"/>
      <c r="BI74" s="1"/>
      <c r="BJ74" s="1"/>
      <c r="BK74" s="1"/>
      <c r="BL74" s="1"/>
      <c r="BS74" s="1"/>
      <c r="BT74" s="1"/>
      <c r="BU74" s="1"/>
      <c r="BV74" s="1"/>
      <c r="BW74" s="1"/>
      <c r="BX74" s="1"/>
      <c r="BY74" s="1"/>
      <c r="BZ74" s="1"/>
      <c r="CA74" s="1"/>
      <c r="CK74" s="151"/>
      <c r="CL74" s="77"/>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s="17" customFormat="1" x14ac:dyDescent="0.15">
      <c r="A75" s="1"/>
      <c r="B75" s="1"/>
      <c r="C75" s="1"/>
      <c r="D75" s="1"/>
      <c r="E75" s="1"/>
      <c r="F75" s="1"/>
      <c r="G75" s="1"/>
      <c r="H75" s="1"/>
      <c r="I75" s="1"/>
      <c r="J75" s="1"/>
      <c r="K75" s="1"/>
      <c r="L75" s="1"/>
      <c r="M75" s="1"/>
      <c r="N75" s="1"/>
      <c r="O75" s="142"/>
      <c r="P75" s="1"/>
      <c r="Q75" s="1"/>
      <c r="R75" s="1"/>
      <c r="S75" s="1"/>
      <c r="T75" s="142"/>
      <c r="Y75" s="144"/>
      <c r="AA75" s="1"/>
      <c r="AB75" s="1"/>
      <c r="AC75" s="1"/>
      <c r="AD75" s="1"/>
      <c r="AE75" s="1"/>
      <c r="AF75" s="1"/>
      <c r="AG75" s="1"/>
      <c r="AH75" s="1"/>
      <c r="AI75" s="1"/>
      <c r="AJ75" s="1"/>
      <c r="AK75" s="1"/>
      <c r="AL75" s="1"/>
      <c r="AM75" s="1"/>
      <c r="AN75" s="1"/>
      <c r="AO75" s="1"/>
      <c r="AP75" s="1"/>
      <c r="AQ75" s="1"/>
      <c r="AR75" s="1"/>
      <c r="AS75" s="1"/>
      <c r="AX75" s="144"/>
      <c r="AY75" s="1"/>
      <c r="AZ75" s="1"/>
      <c r="BA75" s="1"/>
      <c r="BB75" s="1"/>
      <c r="BC75" s="1"/>
      <c r="BD75" s="1"/>
      <c r="BE75" s="1"/>
      <c r="BF75" s="1"/>
      <c r="BG75" s="1"/>
      <c r="BH75" s="1"/>
      <c r="BI75" s="1"/>
      <c r="BJ75" s="1"/>
      <c r="BK75" s="1"/>
      <c r="BL75" s="1"/>
      <c r="BS75" s="1"/>
      <c r="BT75" s="1"/>
      <c r="BU75" s="1"/>
      <c r="BV75" s="1"/>
      <c r="BW75" s="1"/>
      <c r="BX75" s="1"/>
      <c r="BY75" s="1"/>
      <c r="BZ75" s="1"/>
      <c r="CA75" s="1"/>
      <c r="CK75" s="151"/>
      <c r="CL75" s="77"/>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s="17" customFormat="1" x14ac:dyDescent="0.15">
      <c r="A76" s="1"/>
      <c r="B76" s="1"/>
      <c r="C76" s="1"/>
      <c r="D76" s="1"/>
      <c r="E76" s="1"/>
      <c r="F76" s="1"/>
      <c r="G76" s="1"/>
      <c r="H76" s="1"/>
      <c r="I76" s="1"/>
      <c r="J76" s="1"/>
      <c r="K76" s="1"/>
      <c r="L76" s="1"/>
      <c r="M76" s="1"/>
      <c r="N76" s="1"/>
      <c r="O76" s="142"/>
      <c r="P76" s="1"/>
      <c r="Q76" s="1"/>
      <c r="R76" s="1"/>
      <c r="S76" s="1"/>
      <c r="T76" s="142"/>
      <c r="Y76" s="144"/>
      <c r="AA76" s="1"/>
      <c r="AB76" s="1"/>
      <c r="AC76" s="1"/>
      <c r="AD76" s="1"/>
      <c r="AE76" s="1"/>
      <c r="AF76" s="1"/>
      <c r="AG76" s="1"/>
      <c r="AH76" s="1"/>
      <c r="AI76" s="1"/>
      <c r="AJ76" s="1"/>
      <c r="AK76" s="1"/>
      <c r="AL76" s="1"/>
      <c r="AM76" s="1"/>
      <c r="AN76" s="1"/>
      <c r="AO76" s="1"/>
      <c r="AP76" s="1"/>
      <c r="AQ76" s="1"/>
      <c r="AR76" s="1"/>
      <c r="AS76" s="1"/>
      <c r="AX76" s="144"/>
      <c r="AY76" s="1"/>
      <c r="AZ76" s="1"/>
      <c r="BA76" s="1"/>
      <c r="BB76" s="1"/>
      <c r="BC76" s="1"/>
      <c r="BD76" s="1"/>
      <c r="BE76" s="1"/>
      <c r="BF76" s="1"/>
      <c r="BG76" s="1"/>
      <c r="BH76" s="1"/>
      <c r="BI76" s="1"/>
      <c r="BJ76" s="1"/>
      <c r="BK76" s="1"/>
      <c r="BL76" s="1"/>
      <c r="BS76" s="1"/>
      <c r="BT76" s="1"/>
      <c r="BU76" s="1"/>
      <c r="BV76" s="1"/>
      <c r="BW76" s="1"/>
      <c r="BX76" s="1"/>
      <c r="BY76" s="1"/>
      <c r="BZ76" s="1"/>
      <c r="CA76" s="1"/>
      <c r="CK76" s="151"/>
      <c r="CL76" s="77"/>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row>
    <row r="77" spans="1:237" s="17" customFormat="1" x14ac:dyDescent="0.15">
      <c r="A77" s="1"/>
      <c r="B77" s="1"/>
      <c r="C77" s="1"/>
      <c r="D77" s="1"/>
      <c r="E77" s="1"/>
      <c r="F77" s="1"/>
      <c r="G77" s="1"/>
      <c r="H77" s="1"/>
      <c r="I77" s="1"/>
      <c r="J77" s="1"/>
      <c r="K77" s="1"/>
      <c r="L77" s="1"/>
      <c r="M77" s="1"/>
      <c r="N77" s="1"/>
      <c r="O77" s="142"/>
      <c r="P77" s="1"/>
      <c r="Q77" s="1"/>
      <c r="R77" s="1"/>
      <c r="S77" s="1"/>
      <c r="T77" s="142"/>
      <c r="Y77" s="144"/>
      <c r="AA77" s="1"/>
      <c r="AB77" s="1"/>
      <c r="AC77" s="1"/>
      <c r="AD77" s="1"/>
      <c r="AE77" s="1"/>
      <c r="AF77" s="1"/>
      <c r="AG77" s="1"/>
      <c r="AH77" s="1"/>
      <c r="AI77" s="1"/>
      <c r="AJ77" s="1"/>
      <c r="AK77" s="1"/>
      <c r="AL77" s="1"/>
      <c r="AM77" s="1"/>
      <c r="AN77" s="1"/>
      <c r="AO77" s="1"/>
      <c r="AP77" s="1"/>
      <c r="AQ77" s="1"/>
      <c r="AR77" s="1"/>
      <c r="AS77" s="1"/>
      <c r="AX77" s="144"/>
      <c r="AY77" s="1"/>
      <c r="AZ77" s="1"/>
      <c r="BA77" s="1"/>
      <c r="BB77" s="1"/>
      <c r="BC77" s="1"/>
      <c r="BD77" s="1"/>
      <c r="BE77" s="1"/>
      <c r="BF77" s="1"/>
      <c r="BG77" s="1"/>
      <c r="BH77" s="1"/>
      <c r="BI77" s="1"/>
      <c r="BJ77" s="1"/>
      <c r="BK77" s="1"/>
      <c r="BL77" s="1"/>
      <c r="BS77" s="1"/>
      <c r="BT77" s="1"/>
      <c r="BU77" s="1"/>
      <c r="BV77" s="1"/>
      <c r="BW77" s="1"/>
      <c r="BX77" s="1"/>
      <c r="BY77" s="1"/>
      <c r="BZ77" s="1"/>
      <c r="CA77" s="1"/>
      <c r="CK77" s="151"/>
      <c r="CL77" s="77"/>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row>
    <row r="78" spans="1:237" s="17" customFormat="1" x14ac:dyDescent="0.15">
      <c r="A78" s="1"/>
      <c r="B78" s="1"/>
      <c r="C78" s="1"/>
      <c r="D78" s="1"/>
      <c r="E78" s="1"/>
      <c r="F78" s="1"/>
      <c r="G78" s="1"/>
      <c r="H78" s="1"/>
      <c r="I78" s="1"/>
      <c r="J78" s="1"/>
      <c r="K78" s="1"/>
      <c r="L78" s="1"/>
      <c r="M78" s="1"/>
      <c r="N78" s="1"/>
      <c r="O78" s="142"/>
      <c r="P78" s="1"/>
      <c r="Q78" s="1"/>
      <c r="R78" s="1"/>
      <c r="S78" s="1"/>
      <c r="T78" s="142"/>
      <c r="Y78" s="144"/>
      <c r="AA78" s="1"/>
      <c r="AB78" s="1"/>
      <c r="AC78" s="1"/>
      <c r="AD78" s="1"/>
      <c r="AE78" s="1"/>
      <c r="AF78" s="1"/>
      <c r="AG78" s="1"/>
      <c r="AH78" s="1"/>
      <c r="AI78" s="1"/>
      <c r="AJ78" s="1"/>
      <c r="AK78" s="1"/>
      <c r="AL78" s="1"/>
      <c r="AM78" s="1"/>
      <c r="AN78" s="1"/>
      <c r="AO78" s="1"/>
      <c r="AP78" s="1"/>
      <c r="AQ78" s="1"/>
      <c r="AR78" s="1"/>
      <c r="AS78" s="1"/>
      <c r="AX78" s="144"/>
      <c r="AY78" s="1"/>
      <c r="AZ78" s="1"/>
      <c r="BA78" s="1"/>
      <c r="BB78" s="1"/>
      <c r="BC78" s="1"/>
      <c r="BD78" s="1"/>
      <c r="BE78" s="1"/>
      <c r="BF78" s="1"/>
      <c r="BG78" s="1"/>
      <c r="BH78" s="1"/>
      <c r="BI78" s="1"/>
      <c r="BJ78" s="1"/>
      <c r="BK78" s="1"/>
      <c r="BL78" s="1"/>
      <c r="BS78" s="1"/>
      <c r="BT78" s="1"/>
      <c r="BU78" s="1"/>
      <c r="BV78" s="1"/>
      <c r="BW78" s="1"/>
      <c r="BX78" s="1"/>
      <c r="BY78" s="1"/>
      <c r="BZ78" s="1"/>
      <c r="CA78" s="1"/>
      <c r="CK78" s="151"/>
      <c r="CL78" s="77"/>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row>
    <row r="79" spans="1:237" s="17" customFormat="1" x14ac:dyDescent="0.15">
      <c r="A79" s="1"/>
      <c r="B79" s="1"/>
      <c r="C79" s="1"/>
      <c r="D79" s="1"/>
      <c r="E79" s="1"/>
      <c r="F79" s="1"/>
      <c r="G79" s="1"/>
      <c r="H79" s="1"/>
      <c r="I79" s="1"/>
      <c r="J79" s="1"/>
      <c r="K79" s="1"/>
      <c r="L79" s="1"/>
      <c r="M79" s="1"/>
      <c r="N79" s="1"/>
      <c r="O79" s="142"/>
      <c r="P79" s="1"/>
      <c r="Q79" s="1"/>
      <c r="R79" s="1"/>
      <c r="S79" s="1"/>
      <c r="T79" s="142"/>
      <c r="Y79" s="144"/>
      <c r="AA79" s="1"/>
      <c r="AB79" s="1"/>
      <c r="AC79" s="1"/>
      <c r="AD79" s="1"/>
      <c r="AE79" s="1"/>
      <c r="AF79" s="1"/>
      <c r="AG79" s="1"/>
      <c r="AH79" s="1"/>
      <c r="AI79" s="1"/>
      <c r="AJ79" s="1"/>
      <c r="AK79" s="1"/>
      <c r="AL79" s="1"/>
      <c r="AM79" s="1"/>
      <c r="AN79" s="1"/>
      <c r="AO79" s="1"/>
      <c r="AP79" s="1"/>
      <c r="AQ79" s="1"/>
      <c r="AR79" s="1"/>
      <c r="AS79" s="1"/>
      <c r="AX79" s="144"/>
      <c r="AY79" s="1"/>
      <c r="AZ79" s="1"/>
      <c r="BA79" s="1"/>
      <c r="BB79" s="1"/>
      <c r="BC79" s="1"/>
      <c r="BD79" s="1"/>
      <c r="BE79" s="1"/>
      <c r="BF79" s="1"/>
      <c r="BG79" s="1"/>
      <c r="BH79" s="1"/>
      <c r="BI79" s="1"/>
      <c r="BJ79" s="1"/>
      <c r="BK79" s="1"/>
      <c r="BL79" s="1"/>
      <c r="BS79" s="1"/>
      <c r="BT79" s="1"/>
      <c r="BU79" s="1"/>
      <c r="BV79" s="1"/>
      <c r="BW79" s="1"/>
      <c r="BX79" s="1"/>
      <c r="BY79" s="1"/>
      <c r="BZ79" s="1"/>
      <c r="CA79" s="1"/>
      <c r="CK79" s="151"/>
      <c r="CL79" s="77"/>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row>
    <row r="80" spans="1:237" s="17" customFormat="1" x14ac:dyDescent="0.15">
      <c r="A80" s="1"/>
      <c r="B80" s="1"/>
      <c r="C80" s="1"/>
      <c r="D80" s="1"/>
      <c r="E80" s="1"/>
      <c r="F80" s="1"/>
      <c r="G80" s="1"/>
      <c r="H80" s="1"/>
      <c r="I80" s="1"/>
      <c r="J80" s="1"/>
      <c r="K80" s="1"/>
      <c r="L80" s="1"/>
      <c r="M80" s="1"/>
      <c r="N80" s="1"/>
      <c r="O80" s="142"/>
      <c r="P80" s="1"/>
      <c r="Q80" s="1"/>
      <c r="R80" s="1"/>
      <c r="S80" s="1"/>
      <c r="T80" s="142"/>
      <c r="Y80" s="144"/>
      <c r="AA80" s="1"/>
      <c r="AB80" s="1"/>
      <c r="AC80" s="1"/>
      <c r="AD80" s="1"/>
      <c r="AE80" s="1"/>
      <c r="AF80" s="1"/>
      <c r="AG80" s="1"/>
      <c r="AH80" s="1"/>
      <c r="AI80" s="1"/>
      <c r="AJ80" s="1"/>
      <c r="AK80" s="1"/>
      <c r="AL80" s="1"/>
      <c r="AM80" s="1"/>
      <c r="AN80" s="1"/>
      <c r="AO80" s="1"/>
      <c r="AP80" s="1"/>
      <c r="AQ80" s="1"/>
      <c r="AR80" s="1"/>
      <c r="AS80" s="1"/>
      <c r="AX80" s="144"/>
      <c r="AY80" s="1"/>
      <c r="AZ80" s="1"/>
      <c r="BA80" s="1"/>
      <c r="BB80" s="1"/>
      <c r="BC80" s="1"/>
      <c r="BD80" s="1"/>
      <c r="BE80" s="1"/>
      <c r="BF80" s="1"/>
      <c r="BG80" s="1"/>
      <c r="BH80" s="1"/>
      <c r="BI80" s="1"/>
      <c r="BJ80" s="1"/>
      <c r="BK80" s="1"/>
      <c r="BL80" s="1"/>
      <c r="BS80" s="1"/>
      <c r="BT80" s="1"/>
      <c r="BU80" s="1"/>
      <c r="BV80" s="1"/>
      <c r="BW80" s="1"/>
      <c r="BX80" s="1"/>
      <c r="BY80" s="1"/>
      <c r="BZ80" s="1"/>
      <c r="CA80" s="1"/>
      <c r="CK80" s="151"/>
      <c r="CL80" s="77"/>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row>
    <row r="81" spans="1:237" s="17" customFormat="1" x14ac:dyDescent="0.15">
      <c r="A81" s="1"/>
      <c r="B81" s="1"/>
      <c r="C81" s="1"/>
      <c r="D81" s="1"/>
      <c r="E81" s="1"/>
      <c r="F81" s="1"/>
      <c r="G81" s="1"/>
      <c r="H81" s="1"/>
      <c r="I81" s="1"/>
      <c r="J81" s="1"/>
      <c r="K81" s="1"/>
      <c r="L81" s="1"/>
      <c r="M81" s="1"/>
      <c r="N81" s="1"/>
      <c r="O81" s="142"/>
      <c r="P81" s="1"/>
      <c r="Q81" s="1"/>
      <c r="R81" s="1"/>
      <c r="S81" s="1"/>
      <c r="T81" s="142"/>
      <c r="Y81" s="144"/>
      <c r="AA81" s="1"/>
      <c r="AB81" s="1"/>
      <c r="AC81" s="1"/>
      <c r="AD81" s="1"/>
      <c r="AE81" s="1"/>
      <c r="AF81" s="1"/>
      <c r="AG81" s="1"/>
      <c r="AH81" s="1"/>
      <c r="AI81" s="1"/>
      <c r="AJ81" s="1"/>
      <c r="AK81" s="1"/>
      <c r="AL81" s="1"/>
      <c r="AM81" s="1"/>
      <c r="AN81" s="1"/>
      <c r="AO81" s="1"/>
      <c r="AP81" s="1"/>
      <c r="AQ81" s="1"/>
      <c r="AR81" s="1"/>
      <c r="AS81" s="1"/>
      <c r="AX81" s="144"/>
      <c r="AY81" s="1"/>
      <c r="AZ81" s="1"/>
      <c r="BA81" s="1"/>
      <c r="BB81" s="1"/>
      <c r="BC81" s="1"/>
      <c r="BD81" s="1"/>
      <c r="BE81" s="1"/>
      <c r="BF81" s="1"/>
      <c r="BG81" s="1"/>
      <c r="BH81" s="1"/>
      <c r="BI81" s="1"/>
      <c r="BJ81" s="1"/>
      <c r="BK81" s="1"/>
      <c r="BL81" s="1"/>
      <c r="BS81" s="1"/>
      <c r="BT81" s="1"/>
      <c r="BU81" s="1"/>
      <c r="BV81" s="1"/>
      <c r="BW81" s="1"/>
      <c r="BX81" s="1"/>
      <c r="BY81" s="1"/>
      <c r="BZ81" s="1"/>
      <c r="CA81" s="1"/>
      <c r="CK81" s="151"/>
      <c r="CL81" s="77"/>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row>
    <row r="82" spans="1:237" s="17" customFormat="1" x14ac:dyDescent="0.15">
      <c r="A82" s="1"/>
      <c r="B82" s="1"/>
      <c r="C82" s="1"/>
      <c r="D82" s="1"/>
      <c r="E82" s="1"/>
      <c r="F82" s="1"/>
      <c r="G82" s="1"/>
      <c r="H82" s="1"/>
      <c r="I82" s="1"/>
      <c r="J82" s="1"/>
      <c r="K82" s="1"/>
      <c r="L82" s="1"/>
      <c r="M82" s="1"/>
      <c r="N82" s="1"/>
      <c r="O82" s="142"/>
      <c r="P82" s="1"/>
      <c r="Q82" s="1"/>
      <c r="R82" s="1"/>
      <c r="S82" s="1"/>
      <c r="T82" s="142"/>
      <c r="Y82" s="144"/>
      <c r="AA82" s="1"/>
      <c r="AB82" s="1"/>
      <c r="AC82" s="1"/>
      <c r="AD82" s="1"/>
      <c r="AE82" s="1"/>
      <c r="AF82" s="1"/>
      <c r="AG82" s="1"/>
      <c r="AH82" s="1"/>
      <c r="AI82" s="1"/>
      <c r="AJ82" s="1"/>
      <c r="AK82" s="1"/>
      <c r="AL82" s="1"/>
      <c r="AM82" s="1"/>
      <c r="AN82" s="1"/>
      <c r="AO82" s="1"/>
      <c r="AP82" s="1"/>
      <c r="AQ82" s="1"/>
      <c r="AR82" s="1"/>
      <c r="AS82" s="1"/>
      <c r="AX82" s="144"/>
      <c r="AY82" s="1"/>
      <c r="AZ82" s="1"/>
      <c r="BA82" s="1"/>
      <c r="BB82" s="1"/>
      <c r="BC82" s="1"/>
      <c r="BD82" s="1"/>
      <c r="BE82" s="1"/>
      <c r="BF82" s="1"/>
      <c r="BG82" s="1"/>
      <c r="BH82" s="1"/>
      <c r="BI82" s="1"/>
      <c r="BJ82" s="1"/>
      <c r="BK82" s="1"/>
      <c r="BL82" s="1"/>
      <c r="BS82" s="1"/>
      <c r="BT82" s="1"/>
      <c r="BU82" s="1"/>
      <c r="BV82" s="1"/>
      <c r="BW82" s="1"/>
      <c r="BX82" s="1"/>
      <c r="BY82" s="1"/>
      <c r="BZ82" s="1"/>
      <c r="CA82" s="1"/>
      <c r="CK82" s="151"/>
      <c r="CL82" s="77"/>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row>
    <row r="83" spans="1:237" s="17" customFormat="1" x14ac:dyDescent="0.15">
      <c r="A83" s="1"/>
      <c r="B83" s="1"/>
      <c r="C83" s="1"/>
      <c r="D83" s="1"/>
      <c r="E83" s="1"/>
      <c r="F83" s="1"/>
      <c r="G83" s="1"/>
      <c r="H83" s="1"/>
      <c r="I83" s="1"/>
      <c r="J83" s="1"/>
      <c r="K83" s="1"/>
      <c r="L83" s="1"/>
      <c r="M83" s="1"/>
      <c r="N83" s="1"/>
      <c r="O83" s="142"/>
      <c r="P83" s="1"/>
      <c r="Q83" s="1"/>
      <c r="R83" s="1"/>
      <c r="S83" s="1"/>
      <c r="T83" s="142"/>
      <c r="Y83" s="144"/>
      <c r="AA83" s="1"/>
      <c r="AB83" s="1"/>
      <c r="AC83" s="1"/>
      <c r="AD83" s="1"/>
      <c r="AE83" s="1"/>
      <c r="AF83" s="1"/>
      <c r="AG83" s="1"/>
      <c r="AH83" s="1"/>
      <c r="AI83" s="1"/>
      <c r="AJ83" s="1"/>
      <c r="AK83" s="1"/>
      <c r="AL83" s="1"/>
      <c r="AM83" s="1"/>
      <c r="AN83" s="1"/>
      <c r="AO83" s="1"/>
      <c r="AP83" s="1"/>
      <c r="AQ83" s="1"/>
      <c r="AR83" s="1"/>
      <c r="AS83" s="1"/>
      <c r="AX83" s="144"/>
      <c r="AY83" s="1"/>
      <c r="AZ83" s="1"/>
      <c r="BA83" s="1"/>
      <c r="BB83" s="1"/>
      <c r="BC83" s="1"/>
      <c r="BD83" s="1"/>
      <c r="BE83" s="1"/>
      <c r="BF83" s="1"/>
      <c r="BG83" s="1"/>
      <c r="BH83" s="1"/>
      <c r="BI83" s="1"/>
      <c r="BJ83" s="1"/>
      <c r="BK83" s="1"/>
      <c r="BL83" s="1"/>
      <c r="BS83" s="1"/>
      <c r="BT83" s="1"/>
      <c r="BU83" s="1"/>
      <c r="BV83" s="1"/>
      <c r="BW83" s="1"/>
      <c r="BX83" s="1"/>
      <c r="BY83" s="1"/>
      <c r="BZ83" s="1"/>
      <c r="CA83" s="1"/>
      <c r="CK83" s="151"/>
      <c r="CL83" s="77"/>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row>
    <row r="84" spans="1:237" s="17" customFormat="1" x14ac:dyDescent="0.15">
      <c r="A84" s="1"/>
      <c r="B84" s="1"/>
      <c r="C84" s="1"/>
      <c r="D84" s="1"/>
      <c r="E84" s="1"/>
      <c r="F84" s="1"/>
      <c r="G84" s="1"/>
      <c r="H84" s="1"/>
      <c r="I84" s="1"/>
      <c r="J84" s="1"/>
      <c r="K84" s="1"/>
      <c r="L84" s="1"/>
      <c r="M84" s="1"/>
      <c r="N84" s="1"/>
      <c r="O84" s="142"/>
      <c r="P84" s="1"/>
      <c r="Q84" s="1"/>
      <c r="R84" s="1"/>
      <c r="S84" s="1"/>
      <c r="T84" s="142"/>
      <c r="Y84" s="144"/>
      <c r="AA84" s="1"/>
      <c r="AB84" s="1"/>
      <c r="AC84" s="1"/>
      <c r="AD84" s="1"/>
      <c r="AE84" s="1"/>
      <c r="AF84" s="1"/>
      <c r="AG84" s="1"/>
      <c r="AH84" s="1"/>
      <c r="AI84" s="1"/>
      <c r="AJ84" s="1"/>
      <c r="AK84" s="1"/>
      <c r="AL84" s="1"/>
      <c r="AM84" s="1"/>
      <c r="AN84" s="1"/>
      <c r="AO84" s="1"/>
      <c r="AP84" s="1"/>
      <c r="AQ84" s="1"/>
      <c r="AR84" s="1"/>
      <c r="AS84" s="1"/>
      <c r="AX84" s="144"/>
      <c r="AY84" s="1"/>
      <c r="AZ84" s="1"/>
      <c r="BA84" s="1"/>
      <c r="BB84" s="1"/>
      <c r="BC84" s="1"/>
      <c r="BD84" s="1"/>
      <c r="BE84" s="1"/>
      <c r="BF84" s="1"/>
      <c r="BG84" s="1"/>
      <c r="BH84" s="1"/>
      <c r="BI84" s="1"/>
      <c r="BJ84" s="1"/>
      <c r="BK84" s="1"/>
      <c r="BL84" s="1"/>
      <c r="BS84" s="1"/>
      <c r="BT84" s="1"/>
      <c r="BU84" s="1"/>
      <c r="BV84" s="1"/>
      <c r="BW84" s="1"/>
      <c r="BX84" s="1"/>
      <c r="BY84" s="1"/>
      <c r="BZ84" s="1"/>
      <c r="CA84" s="1"/>
      <c r="CK84" s="151"/>
      <c r="CL84" s="77"/>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row>
    <row r="85" spans="1:237" s="17" customFormat="1" x14ac:dyDescent="0.15">
      <c r="A85" s="1"/>
      <c r="B85" s="1"/>
      <c r="C85" s="1"/>
      <c r="D85" s="1"/>
      <c r="E85" s="1"/>
      <c r="F85" s="1"/>
      <c r="G85" s="1"/>
      <c r="H85" s="1"/>
      <c r="I85" s="1"/>
      <c r="J85" s="1"/>
      <c r="K85" s="1"/>
      <c r="L85" s="1"/>
      <c r="M85" s="1"/>
      <c r="N85" s="1"/>
      <c r="O85" s="142"/>
      <c r="P85" s="1"/>
      <c r="Q85" s="1"/>
      <c r="R85" s="1"/>
      <c r="S85" s="1"/>
      <c r="T85" s="142"/>
      <c r="Y85" s="144"/>
      <c r="AA85" s="1"/>
      <c r="AB85" s="1"/>
      <c r="AC85" s="1"/>
      <c r="AD85" s="1"/>
      <c r="AE85" s="1"/>
      <c r="AF85" s="1"/>
      <c r="AG85" s="1"/>
      <c r="AH85" s="1"/>
      <c r="AI85" s="1"/>
      <c r="AJ85" s="1"/>
      <c r="AK85" s="1"/>
      <c r="AL85" s="1"/>
      <c r="AM85" s="1"/>
      <c r="AN85" s="1"/>
      <c r="AO85" s="1"/>
      <c r="AP85" s="1"/>
      <c r="AQ85" s="1"/>
      <c r="AR85" s="1"/>
      <c r="AS85" s="1"/>
      <c r="AX85" s="144"/>
      <c r="AY85" s="1"/>
      <c r="AZ85" s="1"/>
      <c r="BA85" s="1"/>
      <c r="BB85" s="1"/>
      <c r="BC85" s="1"/>
      <c r="BD85" s="1"/>
      <c r="BE85" s="1"/>
      <c r="BF85" s="1"/>
      <c r="BG85" s="1"/>
      <c r="BH85" s="1"/>
      <c r="BI85" s="1"/>
      <c r="BJ85" s="1"/>
      <c r="BK85" s="1"/>
      <c r="BL85" s="1"/>
      <c r="BS85" s="1"/>
      <c r="BT85" s="1"/>
      <c r="BU85" s="1"/>
      <c r="BV85" s="1"/>
      <c r="BW85" s="1"/>
      <c r="BX85" s="1"/>
      <c r="BY85" s="1"/>
      <c r="BZ85" s="1"/>
      <c r="CA85" s="1"/>
      <c r="CK85" s="151"/>
      <c r="CL85" s="77"/>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row>
    <row r="86" spans="1:237" s="17" customFormat="1" x14ac:dyDescent="0.15">
      <c r="A86" s="1"/>
      <c r="B86" s="1"/>
      <c r="C86" s="1"/>
      <c r="D86" s="1"/>
      <c r="E86" s="1"/>
      <c r="F86" s="1"/>
      <c r="G86" s="1"/>
      <c r="H86" s="1"/>
      <c r="I86" s="1"/>
      <c r="J86" s="1"/>
      <c r="K86" s="1"/>
      <c r="L86" s="1"/>
      <c r="M86" s="1"/>
      <c r="N86" s="1"/>
      <c r="O86" s="142"/>
      <c r="P86" s="1"/>
      <c r="Q86" s="1"/>
      <c r="R86" s="1"/>
      <c r="S86" s="1"/>
      <c r="T86" s="142"/>
      <c r="Y86" s="144"/>
      <c r="AA86" s="1"/>
      <c r="AB86" s="1"/>
      <c r="AC86" s="1"/>
      <c r="AD86" s="1"/>
      <c r="AE86" s="1"/>
      <c r="AF86" s="1"/>
      <c r="AG86" s="1"/>
      <c r="AH86" s="1"/>
      <c r="AI86" s="1"/>
      <c r="AJ86" s="1"/>
      <c r="AK86" s="1"/>
      <c r="AL86" s="1"/>
      <c r="AM86" s="1"/>
      <c r="AN86" s="1"/>
      <c r="AO86" s="1"/>
      <c r="AP86" s="1"/>
      <c r="AQ86" s="1"/>
      <c r="AR86" s="1"/>
      <c r="AS86" s="1"/>
      <c r="AX86" s="144"/>
      <c r="AY86" s="1"/>
      <c r="AZ86" s="1"/>
      <c r="BA86" s="1"/>
      <c r="BB86" s="1"/>
      <c r="BC86" s="1"/>
      <c r="BD86" s="1"/>
      <c r="BE86" s="1"/>
      <c r="BF86" s="1"/>
      <c r="BG86" s="1"/>
      <c r="BH86" s="1"/>
      <c r="BI86" s="1"/>
      <c r="BJ86" s="1"/>
      <c r="BK86" s="1"/>
      <c r="BL86" s="1"/>
      <c r="BS86" s="1"/>
      <c r="BT86" s="1"/>
      <c r="BU86" s="1"/>
      <c r="BV86" s="1"/>
      <c r="BW86" s="1"/>
      <c r="BX86" s="1"/>
      <c r="BY86" s="1"/>
      <c r="BZ86" s="1"/>
      <c r="CA86" s="1"/>
      <c r="CK86" s="151"/>
      <c r="CL86" s="77"/>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row>
    <row r="87" spans="1:237" s="17" customFormat="1" x14ac:dyDescent="0.15">
      <c r="A87" s="1"/>
      <c r="B87" s="1"/>
      <c r="C87" s="1"/>
      <c r="D87" s="1"/>
      <c r="E87" s="1"/>
      <c r="F87" s="1"/>
      <c r="G87" s="1"/>
      <c r="H87" s="1"/>
      <c r="I87" s="1"/>
      <c r="J87" s="1"/>
      <c r="K87" s="1"/>
      <c r="L87" s="1"/>
      <c r="M87" s="1"/>
      <c r="N87" s="1"/>
      <c r="O87" s="142"/>
      <c r="P87" s="1"/>
      <c r="Q87" s="1"/>
      <c r="R87" s="1"/>
      <c r="S87" s="1"/>
      <c r="T87" s="142"/>
      <c r="Y87" s="144"/>
      <c r="AA87" s="1"/>
      <c r="AB87" s="1"/>
      <c r="AC87" s="1"/>
      <c r="AD87" s="1"/>
      <c r="AE87" s="1"/>
      <c r="AF87" s="1"/>
      <c r="AG87" s="1"/>
      <c r="AH87" s="1"/>
      <c r="AI87" s="1"/>
      <c r="AJ87" s="1"/>
      <c r="AK87" s="1"/>
      <c r="AL87" s="1"/>
      <c r="AM87" s="1"/>
      <c r="AN87" s="1"/>
      <c r="AO87" s="1"/>
      <c r="AP87" s="1"/>
      <c r="AQ87" s="1"/>
      <c r="AR87" s="1"/>
      <c r="AS87" s="1"/>
      <c r="AX87" s="144"/>
      <c r="AY87" s="1"/>
      <c r="AZ87" s="1"/>
      <c r="BA87" s="1"/>
      <c r="BB87" s="1"/>
      <c r="BC87" s="1"/>
      <c r="BD87" s="1"/>
      <c r="BE87" s="1"/>
      <c r="BF87" s="1"/>
      <c r="BG87" s="1"/>
      <c r="BH87" s="1"/>
      <c r="BI87" s="1"/>
      <c r="BJ87" s="1"/>
      <c r="BK87" s="1"/>
      <c r="BL87" s="1"/>
      <c r="BS87" s="1"/>
      <c r="BT87" s="1"/>
      <c r="BU87" s="1"/>
      <c r="BV87" s="1"/>
      <c r="BW87" s="1"/>
      <c r="BX87" s="1"/>
      <c r="BY87" s="1"/>
      <c r="BZ87" s="1"/>
      <c r="CA87" s="1"/>
      <c r="CK87" s="151"/>
      <c r="CL87" s="77"/>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row>
    <row r="88" spans="1:237" s="17" customFormat="1" x14ac:dyDescent="0.15">
      <c r="A88" s="1"/>
      <c r="B88" s="1"/>
      <c r="C88" s="1"/>
      <c r="D88" s="1"/>
      <c r="E88" s="1"/>
      <c r="F88" s="1"/>
      <c r="G88" s="1"/>
      <c r="H88" s="1"/>
      <c r="I88" s="1"/>
      <c r="J88" s="1"/>
      <c r="K88" s="1"/>
      <c r="L88" s="1"/>
      <c r="M88" s="1"/>
      <c r="N88" s="1"/>
      <c r="O88" s="142"/>
      <c r="P88" s="1"/>
      <c r="Q88" s="1"/>
      <c r="R88" s="1"/>
      <c r="S88" s="1"/>
      <c r="T88" s="142"/>
      <c r="Y88" s="144"/>
      <c r="AA88" s="1"/>
      <c r="AB88" s="1"/>
      <c r="AC88" s="1"/>
      <c r="AD88" s="1"/>
      <c r="AE88" s="1"/>
      <c r="AF88" s="1"/>
      <c r="AG88" s="1"/>
      <c r="AH88" s="1"/>
      <c r="AI88" s="1"/>
      <c r="AJ88" s="1"/>
      <c r="AK88" s="1"/>
      <c r="AL88" s="1"/>
      <c r="AM88" s="1"/>
      <c r="AN88" s="1"/>
      <c r="AO88" s="1"/>
      <c r="AP88" s="1"/>
      <c r="AQ88" s="1"/>
      <c r="AR88" s="1"/>
      <c r="AS88" s="1"/>
      <c r="AX88" s="144"/>
      <c r="AY88" s="1"/>
      <c r="AZ88" s="1"/>
      <c r="BA88" s="1"/>
      <c r="BB88" s="1"/>
      <c r="BC88" s="1"/>
      <c r="BD88" s="1"/>
      <c r="BE88" s="1"/>
      <c r="BF88" s="1"/>
      <c r="BG88" s="1"/>
      <c r="BH88" s="1"/>
      <c r="BI88" s="1"/>
      <c r="BJ88" s="1"/>
      <c r="BK88" s="1"/>
      <c r="BL88" s="1"/>
      <c r="BS88" s="1"/>
      <c r="BT88" s="1"/>
      <c r="BU88" s="1"/>
      <c r="BV88" s="1"/>
      <c r="BW88" s="1"/>
      <c r="BX88" s="1"/>
      <c r="BY88" s="1"/>
      <c r="BZ88" s="1"/>
      <c r="CA88" s="1"/>
      <c r="CK88" s="151"/>
      <c r="CL88" s="77"/>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row>
    <row r="89" spans="1:237" s="17" customFormat="1" x14ac:dyDescent="0.15">
      <c r="A89" s="1"/>
      <c r="B89" s="1"/>
      <c r="C89" s="1"/>
      <c r="D89" s="1"/>
      <c r="E89" s="1"/>
      <c r="F89" s="1"/>
      <c r="G89" s="1"/>
      <c r="H89" s="1"/>
      <c r="I89" s="1"/>
      <c r="J89" s="1"/>
      <c r="K89" s="1"/>
      <c r="L89" s="1"/>
      <c r="M89" s="1"/>
      <c r="N89" s="1"/>
      <c r="O89" s="142"/>
      <c r="P89" s="1"/>
      <c r="Q89" s="1"/>
      <c r="R89" s="1"/>
      <c r="S89" s="1"/>
      <c r="T89" s="142"/>
      <c r="Y89" s="144"/>
      <c r="AA89" s="1"/>
      <c r="AB89" s="1"/>
      <c r="AC89" s="1"/>
      <c r="AD89" s="1"/>
      <c r="AE89" s="1"/>
      <c r="AF89" s="1"/>
      <c r="AG89" s="1"/>
      <c r="AH89" s="1"/>
      <c r="AI89" s="1"/>
      <c r="AJ89" s="1"/>
      <c r="AK89" s="1"/>
      <c r="AL89" s="1"/>
      <c r="AM89" s="1"/>
      <c r="AN89" s="1"/>
      <c r="AO89" s="1"/>
      <c r="AP89" s="1"/>
      <c r="AQ89" s="1"/>
      <c r="AR89" s="1"/>
      <c r="AS89" s="1"/>
      <c r="AX89" s="144"/>
      <c r="AY89" s="1"/>
      <c r="AZ89" s="1"/>
      <c r="BA89" s="1"/>
      <c r="BB89" s="1"/>
      <c r="BC89" s="1"/>
      <c r="BD89" s="1"/>
      <c r="BE89" s="1"/>
      <c r="BF89" s="1"/>
      <c r="BG89" s="1"/>
      <c r="BH89" s="1"/>
      <c r="BI89" s="1"/>
      <c r="BJ89" s="1"/>
      <c r="BK89" s="1"/>
      <c r="BL89" s="1"/>
      <c r="BS89" s="1"/>
      <c r="BT89" s="1"/>
      <c r="BU89" s="1"/>
      <c r="BV89" s="1"/>
      <c r="BW89" s="1"/>
      <c r="BX89" s="1"/>
      <c r="BY89" s="1"/>
      <c r="BZ89" s="1"/>
      <c r="CA89" s="1"/>
      <c r="CK89" s="151"/>
      <c r="CL89" s="77"/>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row>
    <row r="90" spans="1:237" s="17" customFormat="1" x14ac:dyDescent="0.15">
      <c r="A90" s="1"/>
      <c r="B90" s="1"/>
      <c r="C90" s="1"/>
      <c r="D90" s="1"/>
      <c r="E90" s="1"/>
      <c r="F90" s="1"/>
      <c r="G90" s="1"/>
      <c r="H90" s="1"/>
      <c r="I90" s="1"/>
      <c r="J90" s="1"/>
      <c r="K90" s="1"/>
      <c r="L90" s="1"/>
      <c r="M90" s="1"/>
      <c r="N90" s="1"/>
      <c r="O90" s="142"/>
      <c r="P90" s="1"/>
      <c r="Q90" s="1"/>
      <c r="R90" s="1"/>
      <c r="S90" s="1"/>
      <c r="T90" s="142"/>
      <c r="Y90" s="144"/>
      <c r="AA90" s="1"/>
      <c r="AB90" s="1"/>
      <c r="AC90" s="1"/>
      <c r="AD90" s="1"/>
      <c r="AE90" s="1"/>
      <c r="AF90" s="1"/>
      <c r="AG90" s="1"/>
      <c r="AH90" s="1"/>
      <c r="AI90" s="1"/>
      <c r="AJ90" s="1"/>
      <c r="AK90" s="1"/>
      <c r="AL90" s="1"/>
      <c r="AM90" s="1"/>
      <c r="AN90" s="1"/>
      <c r="AO90" s="1"/>
      <c r="AP90" s="1"/>
      <c r="AQ90" s="1"/>
      <c r="AR90" s="1"/>
      <c r="AS90" s="1"/>
      <c r="AX90" s="144"/>
      <c r="AY90" s="1"/>
      <c r="AZ90" s="1"/>
      <c r="BA90" s="1"/>
      <c r="BB90" s="1"/>
      <c r="BC90" s="1"/>
      <c r="BD90" s="1"/>
      <c r="BE90" s="1"/>
      <c r="BF90" s="1"/>
      <c r="BG90" s="1"/>
      <c r="BH90" s="1"/>
      <c r="BI90" s="1"/>
      <c r="BJ90" s="1"/>
      <c r="BK90" s="1"/>
      <c r="BL90" s="1"/>
      <c r="BS90" s="1"/>
      <c r="BT90" s="1"/>
      <c r="BU90" s="1"/>
      <c r="BV90" s="1"/>
      <c r="BW90" s="1"/>
      <c r="BX90" s="1"/>
      <c r="BY90" s="1"/>
      <c r="BZ90" s="1"/>
      <c r="CA90" s="1"/>
      <c r="CK90" s="151"/>
      <c r="CL90" s="77"/>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row>
    <row r="91" spans="1:237" s="17" customFormat="1" x14ac:dyDescent="0.15">
      <c r="A91" s="1"/>
      <c r="B91" s="1"/>
      <c r="C91" s="1"/>
      <c r="D91" s="1"/>
      <c r="E91" s="1"/>
      <c r="F91" s="1"/>
      <c r="G91" s="1"/>
      <c r="H91" s="1"/>
      <c r="I91" s="1"/>
      <c r="J91" s="1"/>
      <c r="K91" s="1"/>
      <c r="L91" s="1"/>
      <c r="M91" s="1"/>
      <c r="N91" s="1"/>
      <c r="O91" s="142"/>
      <c r="P91" s="1"/>
      <c r="Q91" s="1"/>
      <c r="R91" s="1"/>
      <c r="S91" s="1"/>
      <c r="T91" s="142"/>
      <c r="Y91" s="144"/>
      <c r="AA91" s="1"/>
      <c r="AB91" s="1"/>
      <c r="AC91" s="1"/>
      <c r="AD91" s="1"/>
      <c r="AE91" s="1"/>
      <c r="AF91" s="1"/>
      <c r="AG91" s="1"/>
      <c r="AH91" s="1"/>
      <c r="AI91" s="1"/>
      <c r="AJ91" s="1"/>
      <c r="AK91" s="1"/>
      <c r="AL91" s="1"/>
      <c r="AM91" s="1"/>
      <c r="AN91" s="1"/>
      <c r="AO91" s="1"/>
      <c r="AP91" s="1"/>
      <c r="AQ91" s="1"/>
      <c r="AR91" s="1"/>
      <c r="AS91" s="1"/>
      <c r="AX91" s="144"/>
      <c r="AY91" s="1"/>
      <c r="AZ91" s="1"/>
      <c r="BA91" s="1"/>
      <c r="BB91" s="1"/>
      <c r="BC91" s="1"/>
      <c r="BD91" s="1"/>
      <c r="BE91" s="1"/>
      <c r="BF91" s="1"/>
      <c r="BG91" s="1"/>
      <c r="BH91" s="1"/>
      <c r="BI91" s="1"/>
      <c r="BJ91" s="1"/>
      <c r="BK91" s="1"/>
      <c r="BL91" s="1"/>
      <c r="BS91" s="1"/>
      <c r="BT91" s="1"/>
      <c r="BU91" s="1"/>
      <c r="BV91" s="1"/>
      <c r="BW91" s="1"/>
      <c r="BX91" s="1"/>
      <c r="BY91" s="1"/>
      <c r="BZ91" s="1"/>
      <c r="CA91" s="1"/>
      <c r="CK91" s="151"/>
      <c r="CL91" s="77"/>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row>
    <row r="92" spans="1:237" s="17" customFormat="1" x14ac:dyDescent="0.15">
      <c r="A92" s="1"/>
      <c r="B92" s="1"/>
      <c r="C92" s="1"/>
      <c r="D92" s="1"/>
      <c r="E92" s="1"/>
      <c r="F92" s="1"/>
      <c r="G92" s="1"/>
      <c r="H92" s="1"/>
      <c r="I92" s="1"/>
      <c r="J92" s="1"/>
      <c r="K92" s="1"/>
      <c r="L92" s="1"/>
      <c r="M92" s="1"/>
      <c r="N92" s="1"/>
      <c r="O92" s="142"/>
      <c r="P92" s="1"/>
      <c r="Q92" s="1"/>
      <c r="R92" s="1"/>
      <c r="S92" s="1"/>
      <c r="T92" s="142"/>
      <c r="Y92" s="144"/>
      <c r="AA92" s="1"/>
      <c r="AB92" s="1"/>
      <c r="AC92" s="1"/>
      <c r="AD92" s="1"/>
      <c r="AE92" s="1"/>
      <c r="AF92" s="1"/>
      <c r="AG92" s="1"/>
      <c r="AH92" s="1"/>
      <c r="AI92" s="1"/>
      <c r="AJ92" s="1"/>
      <c r="AK92" s="1"/>
      <c r="AL92" s="1"/>
      <c r="AM92" s="1"/>
      <c r="AN92" s="1"/>
      <c r="AO92" s="1"/>
      <c r="AP92" s="1"/>
      <c r="AQ92" s="1"/>
      <c r="AR92" s="1"/>
      <c r="AS92" s="1"/>
      <c r="AX92" s="144"/>
      <c r="AY92" s="1"/>
      <c r="AZ92" s="1"/>
      <c r="BA92" s="1"/>
      <c r="BB92" s="1"/>
      <c r="BC92" s="1"/>
      <c r="BD92" s="1"/>
      <c r="BE92" s="1"/>
      <c r="BF92" s="1"/>
      <c r="BG92" s="1"/>
      <c r="BH92" s="1"/>
      <c r="BI92" s="1"/>
      <c r="BJ92" s="1"/>
      <c r="BK92" s="1"/>
      <c r="BL92" s="1"/>
      <c r="BS92" s="1"/>
      <c r="BT92" s="1"/>
      <c r="BU92" s="1"/>
      <c r="BV92" s="1"/>
      <c r="BW92" s="1"/>
      <c r="BX92" s="1"/>
      <c r="BY92" s="1"/>
      <c r="BZ92" s="1"/>
      <c r="CA92" s="1"/>
      <c r="CK92" s="151"/>
      <c r="CL92" s="77"/>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row>
    <row r="93" spans="1:237" s="17" customFormat="1" x14ac:dyDescent="0.15">
      <c r="A93" s="1"/>
      <c r="B93" s="1"/>
      <c r="C93" s="1"/>
      <c r="D93" s="1"/>
      <c r="E93" s="1"/>
      <c r="F93" s="1"/>
      <c r="G93" s="1"/>
      <c r="H93" s="1"/>
      <c r="I93" s="1"/>
      <c r="J93" s="1"/>
      <c r="K93" s="1"/>
      <c r="L93" s="1"/>
      <c r="M93" s="1"/>
      <c r="N93" s="1"/>
      <c r="O93" s="142"/>
      <c r="P93" s="1"/>
      <c r="Q93" s="1"/>
      <c r="R93" s="1"/>
      <c r="S93" s="1"/>
      <c r="T93" s="142"/>
      <c r="Y93" s="144"/>
      <c r="AA93" s="1"/>
      <c r="AB93" s="1"/>
      <c r="AC93" s="1"/>
      <c r="AD93" s="1"/>
      <c r="AE93" s="1"/>
      <c r="AF93" s="1"/>
      <c r="AG93" s="1"/>
      <c r="AH93" s="1"/>
      <c r="AI93" s="1"/>
      <c r="AJ93" s="1"/>
      <c r="AK93" s="1"/>
      <c r="AL93" s="1"/>
      <c r="AM93" s="1"/>
      <c r="AN93" s="1"/>
      <c r="AO93" s="1"/>
      <c r="AP93" s="1"/>
      <c r="AQ93" s="1"/>
      <c r="AR93" s="1"/>
      <c r="AS93" s="1"/>
      <c r="AX93" s="144"/>
      <c r="AY93" s="1"/>
      <c r="AZ93" s="1"/>
      <c r="BA93" s="1"/>
      <c r="BB93" s="1"/>
      <c r="BC93" s="1"/>
      <c r="BD93" s="1"/>
      <c r="BE93" s="1"/>
      <c r="BF93" s="1"/>
      <c r="BG93" s="1"/>
      <c r="BH93" s="1"/>
      <c r="BI93" s="1"/>
      <c r="BJ93" s="1"/>
      <c r="BK93" s="1"/>
      <c r="BL93" s="1"/>
      <c r="BS93" s="1"/>
      <c r="BT93" s="1"/>
      <c r="BU93" s="1"/>
      <c r="BV93" s="1"/>
      <c r="BW93" s="1"/>
      <c r="BX93" s="1"/>
      <c r="BY93" s="1"/>
      <c r="BZ93" s="1"/>
      <c r="CA93" s="1"/>
      <c r="CK93" s="151"/>
      <c r="CL93" s="77"/>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row>
    <row r="94" spans="1:237" s="17" customFormat="1" x14ac:dyDescent="0.15">
      <c r="A94" s="1"/>
      <c r="B94" s="1"/>
      <c r="C94" s="1"/>
      <c r="D94" s="1"/>
      <c r="E94" s="1"/>
      <c r="F94" s="1"/>
      <c r="G94" s="1"/>
      <c r="H94" s="1"/>
      <c r="I94" s="1"/>
      <c r="J94" s="1"/>
      <c r="K94" s="1"/>
      <c r="L94" s="1"/>
      <c r="M94" s="1"/>
      <c r="N94" s="1"/>
      <c r="O94" s="142"/>
      <c r="P94" s="1"/>
      <c r="Q94" s="1"/>
      <c r="R94" s="1"/>
      <c r="S94" s="1"/>
      <c r="T94" s="142"/>
      <c r="Y94" s="144"/>
      <c r="AA94" s="1"/>
      <c r="AB94" s="1"/>
      <c r="AC94" s="1"/>
      <c r="AD94" s="1"/>
      <c r="AE94" s="1"/>
      <c r="AF94" s="1"/>
      <c r="AG94" s="1"/>
      <c r="AH94" s="1"/>
      <c r="AI94" s="1"/>
      <c r="AJ94" s="1"/>
      <c r="AK94" s="1"/>
      <c r="AL94" s="1"/>
      <c r="AM94" s="1"/>
      <c r="AN94" s="1"/>
      <c r="AO94" s="1"/>
      <c r="AP94" s="1"/>
      <c r="AQ94" s="1"/>
      <c r="AR94" s="1"/>
      <c r="AS94" s="1"/>
      <c r="AX94" s="144"/>
      <c r="AY94" s="1"/>
      <c r="AZ94" s="1"/>
      <c r="BA94" s="1"/>
      <c r="BB94" s="1"/>
      <c r="BC94" s="1"/>
      <c r="BD94" s="1"/>
      <c r="BE94" s="1"/>
      <c r="BF94" s="1"/>
      <c r="BG94" s="1"/>
      <c r="BH94" s="1"/>
      <c r="BI94" s="1"/>
      <c r="BJ94" s="1"/>
      <c r="BK94" s="1"/>
      <c r="BL94" s="1"/>
      <c r="BS94" s="1"/>
      <c r="BT94" s="1"/>
      <c r="BU94" s="1"/>
      <c r="BV94" s="1"/>
      <c r="BW94" s="1"/>
      <c r="BX94" s="1"/>
      <c r="BY94" s="1"/>
      <c r="BZ94" s="1"/>
      <c r="CA94" s="1"/>
      <c r="CK94" s="151"/>
      <c r="CL94" s="77"/>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row>
    <row r="95" spans="1:237" s="17" customFormat="1" x14ac:dyDescent="0.15">
      <c r="A95" s="1"/>
      <c r="B95" s="1"/>
      <c r="C95" s="1"/>
      <c r="D95" s="1"/>
      <c r="E95" s="1"/>
      <c r="F95" s="1"/>
      <c r="G95" s="1"/>
      <c r="H95" s="1"/>
      <c r="I95" s="1"/>
      <c r="J95" s="1"/>
      <c r="K95" s="1"/>
      <c r="L95" s="1"/>
      <c r="M95" s="1"/>
      <c r="N95" s="1"/>
      <c r="O95" s="142"/>
      <c r="P95" s="1"/>
      <c r="Q95" s="1"/>
      <c r="R95" s="1"/>
      <c r="S95" s="1"/>
      <c r="T95" s="142"/>
      <c r="Y95" s="144"/>
      <c r="AA95" s="1"/>
      <c r="AB95" s="1"/>
      <c r="AC95" s="1"/>
      <c r="AD95" s="1"/>
      <c r="AE95" s="1"/>
      <c r="AF95" s="1"/>
      <c r="AG95" s="1"/>
      <c r="AH95" s="1"/>
      <c r="AI95" s="1"/>
      <c r="AJ95" s="1"/>
      <c r="AK95" s="1"/>
      <c r="AL95" s="1"/>
      <c r="AM95" s="1"/>
      <c r="AN95" s="1"/>
      <c r="AO95" s="1"/>
      <c r="AP95" s="1"/>
      <c r="AQ95" s="1"/>
      <c r="AR95" s="1"/>
      <c r="AS95" s="1"/>
      <c r="AX95" s="144"/>
      <c r="AY95" s="1"/>
      <c r="AZ95" s="1"/>
      <c r="BA95" s="1"/>
      <c r="BB95" s="1"/>
      <c r="BC95" s="1"/>
      <c r="BD95" s="1"/>
      <c r="BE95" s="1"/>
      <c r="BF95" s="1"/>
      <c r="BG95" s="1"/>
      <c r="BH95" s="1"/>
      <c r="BI95" s="1"/>
      <c r="BJ95" s="1"/>
      <c r="BK95" s="1"/>
      <c r="BL95" s="1"/>
      <c r="BS95" s="1"/>
      <c r="BT95" s="1"/>
      <c r="BU95" s="1"/>
      <c r="BV95" s="1"/>
      <c r="BW95" s="1"/>
      <c r="BX95" s="1"/>
      <c r="BY95" s="1"/>
      <c r="BZ95" s="1"/>
      <c r="CA95" s="1"/>
      <c r="CK95" s="151"/>
      <c r="CL95" s="77"/>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row>
    <row r="96" spans="1:237" s="17" customFormat="1" x14ac:dyDescent="0.15">
      <c r="A96" s="1"/>
      <c r="B96" s="1"/>
      <c r="C96" s="1"/>
      <c r="D96" s="1"/>
      <c r="E96" s="1"/>
      <c r="F96" s="1"/>
      <c r="G96" s="1"/>
      <c r="H96" s="1"/>
      <c r="I96" s="1"/>
      <c r="J96" s="1"/>
      <c r="K96" s="1"/>
      <c r="L96" s="1"/>
      <c r="M96" s="1"/>
      <c r="N96" s="1"/>
      <c r="O96" s="142"/>
      <c r="P96" s="1"/>
      <c r="Q96" s="1"/>
      <c r="R96" s="1"/>
      <c r="S96" s="1"/>
      <c r="T96" s="142"/>
      <c r="Y96" s="144"/>
      <c r="AA96" s="1"/>
      <c r="AB96" s="1"/>
      <c r="AC96" s="1"/>
      <c r="AD96" s="1"/>
      <c r="AE96" s="1"/>
      <c r="AF96" s="1"/>
      <c r="AG96" s="1"/>
      <c r="AH96" s="1"/>
      <c r="AI96" s="1"/>
      <c r="AJ96" s="1"/>
      <c r="AK96" s="1"/>
      <c r="AL96" s="1"/>
      <c r="AM96" s="1"/>
      <c r="AN96" s="1"/>
      <c r="AO96" s="1"/>
      <c r="AP96" s="1"/>
      <c r="AQ96" s="1"/>
      <c r="AR96" s="1"/>
      <c r="AS96" s="1"/>
      <c r="AX96" s="144"/>
      <c r="AY96" s="1"/>
      <c r="AZ96" s="1"/>
      <c r="BA96" s="1"/>
      <c r="BB96" s="1"/>
      <c r="BC96" s="1"/>
      <c r="BD96" s="1"/>
      <c r="BE96" s="1"/>
      <c r="BF96" s="1"/>
      <c r="BG96" s="1"/>
      <c r="BH96" s="1"/>
      <c r="BI96" s="1"/>
      <c r="BJ96" s="1"/>
      <c r="BK96" s="1"/>
      <c r="BL96" s="1"/>
      <c r="BS96" s="1"/>
      <c r="BT96" s="1"/>
      <c r="BU96" s="1"/>
      <c r="BV96" s="1"/>
      <c r="BW96" s="1"/>
      <c r="BX96" s="1"/>
      <c r="BY96" s="1"/>
      <c r="BZ96" s="1"/>
      <c r="CA96" s="1"/>
      <c r="CK96" s="151"/>
      <c r="CL96" s="77"/>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row>
    <row r="97" spans="1:237" s="17" customFormat="1" x14ac:dyDescent="0.15">
      <c r="A97" s="1"/>
      <c r="B97" s="1"/>
      <c r="C97" s="1"/>
      <c r="D97" s="1"/>
      <c r="E97" s="1"/>
      <c r="F97" s="1"/>
      <c r="G97" s="1"/>
      <c r="H97" s="1"/>
      <c r="I97" s="1"/>
      <c r="J97" s="1"/>
      <c r="K97" s="1"/>
      <c r="L97" s="1"/>
      <c r="M97" s="1"/>
      <c r="N97" s="1"/>
      <c r="O97" s="142"/>
      <c r="P97" s="1"/>
      <c r="Q97" s="1"/>
      <c r="R97" s="1"/>
      <c r="S97" s="1"/>
      <c r="T97" s="142"/>
      <c r="Y97" s="144"/>
      <c r="AA97" s="1"/>
      <c r="AB97" s="1"/>
      <c r="AC97" s="1"/>
      <c r="AD97" s="1"/>
      <c r="AE97" s="1"/>
      <c r="AF97" s="1"/>
      <c r="AG97" s="1"/>
      <c r="AH97" s="1"/>
      <c r="AI97" s="1"/>
      <c r="AJ97" s="1"/>
      <c r="AK97" s="1"/>
      <c r="AL97" s="1"/>
      <c r="AM97" s="1"/>
      <c r="AN97" s="1"/>
      <c r="AO97" s="1"/>
      <c r="AP97" s="1"/>
      <c r="AQ97" s="1"/>
      <c r="AR97" s="1"/>
      <c r="AS97" s="1"/>
      <c r="AX97" s="144"/>
      <c r="AY97" s="1"/>
      <c r="AZ97" s="1"/>
      <c r="BA97" s="1"/>
      <c r="BB97" s="1"/>
      <c r="BC97" s="1"/>
      <c r="BD97" s="1"/>
      <c r="BE97" s="1"/>
      <c r="BF97" s="1"/>
      <c r="BG97" s="1"/>
      <c r="BH97" s="1"/>
      <c r="BI97" s="1"/>
      <c r="BJ97" s="1"/>
      <c r="BK97" s="1"/>
      <c r="BL97" s="1"/>
      <c r="BS97" s="1"/>
      <c r="BT97" s="1"/>
      <c r="BU97" s="1"/>
      <c r="BV97" s="1"/>
      <c r="BW97" s="1"/>
      <c r="BX97" s="1"/>
      <c r="BY97" s="1"/>
      <c r="BZ97" s="1"/>
      <c r="CA97" s="1"/>
      <c r="CK97" s="151"/>
      <c r="CL97" s="77"/>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row>
    <row r="98" spans="1:237" s="17" customFormat="1" x14ac:dyDescent="0.15">
      <c r="A98" s="1"/>
      <c r="B98" s="1"/>
      <c r="C98" s="1"/>
      <c r="D98" s="1"/>
      <c r="E98" s="1"/>
      <c r="F98" s="1"/>
      <c r="G98" s="1"/>
      <c r="H98" s="1"/>
      <c r="I98" s="1"/>
      <c r="J98" s="1"/>
      <c r="K98" s="1"/>
      <c r="L98" s="1"/>
      <c r="M98" s="1"/>
      <c r="N98" s="1"/>
      <c r="O98" s="142"/>
      <c r="P98" s="1"/>
      <c r="Q98" s="1"/>
      <c r="R98" s="1"/>
      <c r="S98" s="1"/>
      <c r="T98" s="142"/>
      <c r="Y98" s="144"/>
      <c r="AA98" s="1"/>
      <c r="AB98" s="1"/>
      <c r="AC98" s="1"/>
      <c r="AD98" s="1"/>
      <c r="AE98" s="1"/>
      <c r="AF98" s="1"/>
      <c r="AG98" s="1"/>
      <c r="AH98" s="1"/>
      <c r="AI98" s="1"/>
      <c r="AJ98" s="1"/>
      <c r="AK98" s="1"/>
      <c r="AL98" s="1"/>
      <c r="AM98" s="1"/>
      <c r="AN98" s="1"/>
      <c r="AO98" s="1"/>
      <c r="AP98" s="1"/>
      <c r="AQ98" s="1"/>
      <c r="AR98" s="1"/>
      <c r="AS98" s="1"/>
      <c r="AX98" s="144"/>
      <c r="AY98" s="1"/>
      <c r="AZ98" s="1"/>
      <c r="BA98" s="1"/>
      <c r="BB98" s="1"/>
      <c r="BC98" s="1"/>
      <c r="BD98" s="1"/>
      <c r="BE98" s="1"/>
      <c r="BF98" s="1"/>
      <c r="BG98" s="1"/>
      <c r="BH98" s="1"/>
      <c r="BI98" s="1"/>
      <c r="BJ98" s="1"/>
      <c r="BK98" s="1"/>
      <c r="BL98" s="1"/>
      <c r="BS98" s="1"/>
      <c r="BT98" s="1"/>
      <c r="BU98" s="1"/>
      <c r="BV98" s="1"/>
      <c r="BW98" s="1"/>
      <c r="BX98" s="1"/>
      <c r="BY98" s="1"/>
      <c r="BZ98" s="1"/>
      <c r="CA98" s="1"/>
      <c r="CK98" s="151"/>
      <c r="CL98" s="77"/>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row>
    <row r="99" spans="1:237" s="17" customFormat="1" x14ac:dyDescent="0.15">
      <c r="A99" s="1"/>
      <c r="B99" s="1"/>
      <c r="C99" s="1"/>
      <c r="D99" s="1"/>
      <c r="E99" s="1"/>
      <c r="F99" s="1"/>
      <c r="G99" s="1"/>
      <c r="H99" s="1"/>
      <c r="I99" s="1"/>
      <c r="J99" s="1"/>
      <c r="K99" s="1"/>
      <c r="L99" s="1"/>
      <c r="M99" s="1"/>
      <c r="N99" s="1"/>
      <c r="O99" s="142"/>
      <c r="P99" s="1"/>
      <c r="Q99" s="1"/>
      <c r="R99" s="1"/>
      <c r="S99" s="1"/>
      <c r="T99" s="142"/>
      <c r="Y99" s="144"/>
      <c r="AA99" s="1"/>
      <c r="AB99" s="1"/>
      <c r="AC99" s="1"/>
      <c r="AD99" s="1"/>
      <c r="AE99" s="1"/>
      <c r="AF99" s="1"/>
      <c r="AG99" s="1"/>
      <c r="AH99" s="1"/>
      <c r="AI99" s="1"/>
      <c r="AJ99" s="1"/>
      <c r="AK99" s="1"/>
      <c r="AL99" s="1"/>
      <c r="AM99" s="1"/>
      <c r="AN99" s="1"/>
      <c r="AO99" s="1"/>
      <c r="AP99" s="1"/>
      <c r="AQ99" s="1"/>
      <c r="AR99" s="1"/>
      <c r="AS99" s="1"/>
      <c r="AX99" s="144"/>
      <c r="AY99" s="1"/>
      <c r="AZ99" s="1"/>
      <c r="BA99" s="1"/>
      <c r="BB99" s="1"/>
      <c r="BC99" s="1"/>
      <c r="BD99" s="1"/>
      <c r="BE99" s="1"/>
      <c r="BF99" s="1"/>
      <c r="BG99" s="1"/>
      <c r="BH99" s="1"/>
      <c r="BI99" s="1"/>
      <c r="BJ99" s="1"/>
      <c r="BK99" s="1"/>
      <c r="BL99" s="1"/>
      <c r="BS99" s="1"/>
      <c r="BT99" s="1"/>
      <c r="BU99" s="1"/>
      <c r="BV99" s="1"/>
      <c r="BW99" s="1"/>
      <c r="BX99" s="1"/>
      <c r="BY99" s="1"/>
      <c r="BZ99" s="1"/>
      <c r="CA99" s="1"/>
      <c r="CK99" s="151"/>
      <c r="CL99" s="77"/>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row>
    <row r="100" spans="1:237" s="17" customFormat="1" x14ac:dyDescent="0.15">
      <c r="A100" s="1"/>
      <c r="B100" s="1"/>
      <c r="C100" s="1"/>
      <c r="D100" s="1"/>
      <c r="E100" s="1"/>
      <c r="F100" s="1"/>
      <c r="G100" s="1"/>
      <c r="H100" s="1"/>
      <c r="I100" s="1"/>
      <c r="J100" s="1"/>
      <c r="K100" s="1"/>
      <c r="L100" s="1"/>
      <c r="M100" s="1"/>
      <c r="N100" s="1"/>
      <c r="O100" s="142"/>
      <c r="P100" s="1"/>
      <c r="Q100" s="1"/>
      <c r="R100" s="1"/>
      <c r="S100" s="1"/>
      <c r="T100" s="142"/>
      <c r="Y100" s="144"/>
      <c r="AA100" s="1"/>
      <c r="AB100" s="1"/>
      <c r="AC100" s="1"/>
      <c r="AD100" s="1"/>
      <c r="AE100" s="1"/>
      <c r="AF100" s="1"/>
      <c r="AG100" s="1"/>
      <c r="AH100" s="1"/>
      <c r="AI100" s="1"/>
      <c r="AJ100" s="1"/>
      <c r="AK100" s="1"/>
      <c r="AL100" s="1"/>
      <c r="AM100" s="1"/>
      <c r="AN100" s="1"/>
      <c r="AO100" s="1"/>
      <c r="AP100" s="1"/>
      <c r="AQ100" s="1"/>
      <c r="AR100" s="1"/>
      <c r="AS100" s="1"/>
      <c r="AX100" s="144"/>
      <c r="AY100" s="1"/>
      <c r="AZ100" s="1"/>
      <c r="BA100" s="1"/>
      <c r="BB100" s="1"/>
      <c r="BC100" s="1"/>
      <c r="BD100" s="1"/>
      <c r="BE100" s="1"/>
      <c r="BF100" s="1"/>
      <c r="BG100" s="1"/>
      <c r="BH100" s="1"/>
      <c r="BI100" s="1"/>
      <c r="BJ100" s="1"/>
      <c r="BK100" s="1"/>
      <c r="BL100" s="1"/>
      <c r="BS100" s="1"/>
      <c r="BT100" s="1"/>
      <c r="BU100" s="1"/>
      <c r="BV100" s="1"/>
      <c r="BW100" s="1"/>
      <c r="BX100" s="1"/>
      <c r="BY100" s="1"/>
      <c r="BZ100" s="1"/>
      <c r="CA100" s="1"/>
      <c r="CK100" s="151"/>
      <c r="CL100" s="77"/>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row>
    <row r="101" spans="1:237" s="17" customFormat="1" x14ac:dyDescent="0.15">
      <c r="A101" s="1"/>
      <c r="B101" s="1"/>
      <c r="C101" s="1"/>
      <c r="D101" s="1"/>
      <c r="E101" s="1"/>
      <c r="F101" s="1"/>
      <c r="G101" s="1"/>
      <c r="H101" s="1"/>
      <c r="I101" s="1"/>
      <c r="J101" s="1"/>
      <c r="K101" s="1"/>
      <c r="L101" s="1"/>
      <c r="M101" s="1"/>
      <c r="N101" s="1"/>
      <c r="O101" s="142"/>
      <c r="P101" s="1"/>
      <c r="Q101" s="1"/>
      <c r="R101" s="1"/>
      <c r="S101" s="1"/>
      <c r="T101" s="142"/>
      <c r="Y101" s="144"/>
      <c r="AA101" s="1"/>
      <c r="AB101" s="1"/>
      <c r="AC101" s="1"/>
      <c r="AD101" s="1"/>
      <c r="AE101" s="1"/>
      <c r="AF101" s="1"/>
      <c r="AG101" s="1"/>
      <c r="AH101" s="1"/>
      <c r="AI101" s="1"/>
      <c r="AJ101" s="1"/>
      <c r="AK101" s="1"/>
      <c r="AL101" s="1"/>
      <c r="AM101" s="1"/>
      <c r="AN101" s="1"/>
      <c r="AO101" s="1"/>
      <c r="AP101" s="1"/>
      <c r="AQ101" s="1"/>
      <c r="AR101" s="1"/>
      <c r="AS101" s="1"/>
      <c r="AX101" s="144"/>
      <c r="AY101" s="1"/>
      <c r="AZ101" s="1"/>
      <c r="BA101" s="1"/>
      <c r="BB101" s="1"/>
      <c r="BC101" s="1"/>
      <c r="BD101" s="1"/>
      <c r="BE101" s="1"/>
      <c r="BF101" s="1"/>
      <c r="BG101" s="1"/>
      <c r="BH101" s="1"/>
      <c r="BI101" s="1"/>
      <c r="BJ101" s="1"/>
      <c r="BK101" s="1"/>
      <c r="BL101" s="1"/>
      <c r="BS101" s="1"/>
      <c r="BT101" s="1"/>
      <c r="BU101" s="1"/>
      <c r="BV101" s="1"/>
      <c r="BW101" s="1"/>
      <c r="BX101" s="1"/>
      <c r="BY101" s="1"/>
      <c r="BZ101" s="1"/>
      <c r="CA101" s="1"/>
      <c r="CK101" s="151"/>
      <c r="CL101" s="77"/>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row>
    <row r="102" spans="1:237" s="17" customFormat="1" x14ac:dyDescent="0.15">
      <c r="A102" s="1"/>
      <c r="B102" s="1"/>
      <c r="C102" s="1"/>
      <c r="D102" s="1"/>
      <c r="E102" s="1"/>
      <c r="F102" s="1"/>
      <c r="G102" s="1"/>
      <c r="H102" s="1"/>
      <c r="I102" s="1"/>
      <c r="J102" s="1"/>
      <c r="K102" s="1"/>
      <c r="L102" s="1"/>
      <c r="M102" s="1"/>
      <c r="N102" s="1"/>
      <c r="O102" s="142"/>
      <c r="P102" s="1"/>
      <c r="Q102" s="1"/>
      <c r="R102" s="1"/>
      <c r="S102" s="1"/>
      <c r="T102" s="142"/>
      <c r="Y102" s="144"/>
      <c r="AA102" s="1"/>
      <c r="AB102" s="1"/>
      <c r="AC102" s="1"/>
      <c r="AD102" s="1"/>
      <c r="AE102" s="1"/>
      <c r="AF102" s="1"/>
      <c r="AG102" s="1"/>
      <c r="AH102" s="1"/>
      <c r="AI102" s="1"/>
      <c r="AJ102" s="1"/>
      <c r="AK102" s="1"/>
      <c r="AL102" s="1"/>
      <c r="AM102" s="1"/>
      <c r="AN102" s="1"/>
      <c r="AO102" s="1"/>
      <c r="AP102" s="1"/>
      <c r="AQ102" s="1"/>
      <c r="AR102" s="1"/>
      <c r="AS102" s="1"/>
      <c r="AX102" s="144"/>
      <c r="AY102" s="1"/>
      <c r="AZ102" s="1"/>
      <c r="BA102" s="1"/>
      <c r="BB102" s="1"/>
      <c r="BC102" s="1"/>
      <c r="BD102" s="1"/>
      <c r="BE102" s="1"/>
      <c r="BF102" s="1"/>
      <c r="BG102" s="1"/>
      <c r="BH102" s="1"/>
      <c r="BI102" s="1"/>
      <c r="BJ102" s="1"/>
      <c r="BK102" s="1"/>
      <c r="BL102" s="1"/>
      <c r="BS102" s="1"/>
      <c r="BT102" s="1"/>
      <c r="BU102" s="1"/>
      <c r="BV102" s="1"/>
      <c r="BW102" s="1"/>
      <c r="BX102" s="1"/>
      <c r="BY102" s="1"/>
      <c r="BZ102" s="1"/>
      <c r="CA102" s="1"/>
      <c r="CK102" s="151"/>
      <c r="CL102" s="77"/>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row>
    <row r="103" spans="1:237" s="17" customFormat="1" x14ac:dyDescent="0.15">
      <c r="A103" s="1"/>
      <c r="B103" s="1"/>
      <c r="C103" s="1"/>
      <c r="D103" s="1"/>
      <c r="E103" s="1"/>
      <c r="F103" s="1"/>
      <c r="G103" s="1"/>
      <c r="H103" s="1"/>
      <c r="I103" s="1"/>
      <c r="J103" s="1"/>
      <c r="K103" s="1"/>
      <c r="L103" s="1"/>
      <c r="M103" s="1"/>
      <c r="N103" s="1"/>
      <c r="O103" s="142"/>
      <c r="P103" s="1"/>
      <c r="Q103" s="1"/>
      <c r="R103" s="1"/>
      <c r="S103" s="1"/>
      <c r="T103" s="142"/>
      <c r="Y103" s="144"/>
      <c r="AA103" s="1"/>
      <c r="AB103" s="1"/>
      <c r="AC103" s="1"/>
      <c r="AD103" s="1"/>
      <c r="AE103" s="1"/>
      <c r="AF103" s="1"/>
      <c r="AG103" s="1"/>
      <c r="AH103" s="1"/>
      <c r="AI103" s="1"/>
      <c r="AJ103" s="1"/>
      <c r="AK103" s="1"/>
      <c r="AL103" s="1"/>
      <c r="AM103" s="1"/>
      <c r="AN103" s="1"/>
      <c r="AO103" s="1"/>
      <c r="AP103" s="1"/>
      <c r="AQ103" s="1"/>
      <c r="AR103" s="1"/>
      <c r="AS103" s="1"/>
      <c r="AX103" s="144"/>
      <c r="AY103" s="1"/>
      <c r="AZ103" s="1"/>
      <c r="BA103" s="1"/>
      <c r="BB103" s="1"/>
      <c r="BC103" s="1"/>
      <c r="BD103" s="1"/>
      <c r="BE103" s="1"/>
      <c r="BF103" s="1"/>
      <c r="BG103" s="1"/>
      <c r="BH103" s="1"/>
      <c r="BI103" s="1"/>
      <c r="BJ103" s="1"/>
      <c r="BK103" s="1"/>
      <c r="BL103" s="1"/>
      <c r="BS103" s="1"/>
      <c r="BT103" s="1"/>
      <c r="BU103" s="1"/>
      <c r="BV103" s="1"/>
      <c r="BW103" s="1"/>
      <c r="BX103" s="1"/>
      <c r="BY103" s="1"/>
      <c r="BZ103" s="1"/>
      <c r="CA103" s="1"/>
      <c r="CK103" s="151"/>
      <c r="CL103" s="77"/>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row>
    <row r="104" spans="1:237" s="17" customFormat="1" x14ac:dyDescent="0.15">
      <c r="A104" s="1"/>
      <c r="B104" s="1"/>
      <c r="C104" s="1"/>
      <c r="D104" s="1"/>
      <c r="E104" s="1"/>
      <c r="F104" s="1"/>
      <c r="G104" s="1"/>
      <c r="H104" s="1"/>
      <c r="I104" s="1"/>
      <c r="J104" s="1"/>
      <c r="K104" s="1"/>
      <c r="L104" s="1"/>
      <c r="M104" s="1"/>
      <c r="N104" s="1"/>
      <c r="O104" s="142"/>
      <c r="P104" s="1"/>
      <c r="Q104" s="1"/>
      <c r="R104" s="1"/>
      <c r="S104" s="1"/>
      <c r="T104" s="142"/>
      <c r="Y104" s="144"/>
      <c r="AA104" s="1"/>
      <c r="AB104" s="1"/>
      <c r="AC104" s="1"/>
      <c r="AD104" s="1"/>
      <c r="AE104" s="1"/>
      <c r="AF104" s="1"/>
      <c r="AG104" s="1"/>
      <c r="AH104" s="1"/>
      <c r="AI104" s="1"/>
      <c r="AJ104" s="1"/>
      <c r="AK104" s="1"/>
      <c r="AL104" s="1"/>
      <c r="AM104" s="1"/>
      <c r="AN104" s="1"/>
      <c r="AO104" s="1"/>
      <c r="AP104" s="1"/>
      <c r="AQ104" s="1"/>
      <c r="AR104" s="1"/>
      <c r="AS104" s="1"/>
      <c r="AX104" s="144"/>
      <c r="AY104" s="1"/>
      <c r="AZ104" s="1"/>
      <c r="BA104" s="1"/>
      <c r="BB104" s="1"/>
      <c r="BC104" s="1"/>
      <c r="BD104" s="1"/>
      <c r="BE104" s="1"/>
      <c r="BF104" s="1"/>
      <c r="BG104" s="1"/>
      <c r="BH104" s="1"/>
      <c r="BI104" s="1"/>
      <c r="BJ104" s="1"/>
      <c r="BK104" s="1"/>
      <c r="BL104" s="1"/>
      <c r="BS104" s="1"/>
      <c r="BT104" s="1"/>
      <c r="BU104" s="1"/>
      <c r="BV104" s="1"/>
      <c r="BW104" s="1"/>
      <c r="BX104" s="1"/>
      <c r="BY104" s="1"/>
      <c r="BZ104" s="1"/>
      <c r="CA104" s="1"/>
      <c r="CK104" s="151"/>
      <c r="CL104" s="77"/>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row>
    <row r="105" spans="1:237" s="17" customFormat="1" x14ac:dyDescent="0.15">
      <c r="A105" s="1"/>
      <c r="B105" s="1"/>
      <c r="C105" s="1"/>
      <c r="D105" s="1"/>
      <c r="E105" s="1"/>
      <c r="F105" s="1"/>
      <c r="G105" s="1"/>
      <c r="H105" s="1"/>
      <c r="I105" s="1"/>
      <c r="J105" s="1"/>
      <c r="K105" s="1"/>
      <c r="L105" s="1"/>
      <c r="M105" s="1"/>
      <c r="N105" s="1"/>
      <c r="O105" s="142"/>
      <c r="P105" s="1"/>
      <c r="Q105" s="1"/>
      <c r="R105" s="1"/>
      <c r="S105" s="1"/>
      <c r="T105" s="142"/>
      <c r="Y105" s="144"/>
      <c r="AA105" s="1"/>
      <c r="AB105" s="1"/>
      <c r="AC105" s="1"/>
      <c r="AD105" s="1"/>
      <c r="AE105" s="1"/>
      <c r="AF105" s="1"/>
      <c r="AG105" s="1"/>
      <c r="AH105" s="1"/>
      <c r="AI105" s="1"/>
      <c r="AJ105" s="1"/>
      <c r="AK105" s="1"/>
      <c r="AL105" s="1"/>
      <c r="AM105" s="1"/>
      <c r="AN105" s="1"/>
      <c r="AO105" s="1"/>
      <c r="AP105" s="1"/>
      <c r="AQ105" s="1"/>
      <c r="AR105" s="1"/>
      <c r="AS105" s="1"/>
      <c r="AX105" s="144"/>
      <c r="AY105" s="1"/>
      <c r="AZ105" s="1"/>
      <c r="BA105" s="1"/>
      <c r="BB105" s="1"/>
      <c r="BC105" s="1"/>
      <c r="BD105" s="1"/>
      <c r="BE105" s="1"/>
      <c r="BF105" s="1"/>
      <c r="BG105" s="1"/>
      <c r="BH105" s="1"/>
      <c r="BI105" s="1"/>
      <c r="BJ105" s="1"/>
      <c r="BK105" s="1"/>
      <c r="BL105" s="1"/>
      <c r="BS105" s="1"/>
      <c r="BT105" s="1"/>
      <c r="BU105" s="1"/>
      <c r="BV105" s="1"/>
      <c r="BW105" s="1"/>
      <c r="BX105" s="1"/>
      <c r="BY105" s="1"/>
      <c r="BZ105" s="1"/>
      <c r="CA105" s="1"/>
      <c r="CK105" s="151"/>
      <c r="CL105" s="77"/>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row>
    <row r="106" spans="1:237" s="17" customFormat="1" x14ac:dyDescent="0.15">
      <c r="A106" s="1"/>
      <c r="B106" s="1"/>
      <c r="C106" s="1"/>
      <c r="D106" s="1"/>
      <c r="E106" s="1"/>
      <c r="F106" s="1"/>
      <c r="G106" s="1"/>
      <c r="H106" s="1"/>
      <c r="I106" s="1"/>
      <c r="J106" s="1"/>
      <c r="K106" s="1"/>
      <c r="L106" s="1"/>
      <c r="M106" s="1"/>
      <c r="N106" s="1"/>
      <c r="O106" s="142"/>
      <c r="P106" s="1"/>
      <c r="Q106" s="1"/>
      <c r="R106" s="1"/>
      <c r="S106" s="1"/>
      <c r="T106" s="142"/>
      <c r="Y106" s="144"/>
      <c r="AA106" s="1"/>
      <c r="AB106" s="1"/>
      <c r="AC106" s="1"/>
      <c r="AD106" s="1"/>
      <c r="AE106" s="1"/>
      <c r="AF106" s="1"/>
      <c r="AG106" s="1"/>
      <c r="AH106" s="1"/>
      <c r="AI106" s="1"/>
      <c r="AJ106" s="1"/>
      <c r="AK106" s="1"/>
      <c r="AL106" s="1"/>
      <c r="AM106" s="1"/>
      <c r="AN106" s="1"/>
      <c r="AO106" s="1"/>
      <c r="AP106" s="1"/>
      <c r="AQ106" s="1"/>
      <c r="AR106" s="1"/>
      <c r="AS106" s="1"/>
      <c r="AX106" s="144"/>
      <c r="AY106" s="1"/>
      <c r="AZ106" s="1"/>
      <c r="BA106" s="1"/>
      <c r="BB106" s="1"/>
      <c r="BC106" s="1"/>
      <c r="BD106" s="1"/>
      <c r="BE106" s="1"/>
      <c r="BF106" s="1"/>
      <c r="BG106" s="1"/>
      <c r="BH106" s="1"/>
      <c r="BI106" s="1"/>
      <c r="BJ106" s="1"/>
      <c r="BK106" s="1"/>
      <c r="BL106" s="1"/>
      <c r="BS106" s="1"/>
      <c r="BT106" s="1"/>
      <c r="BU106" s="1"/>
      <c r="BV106" s="1"/>
      <c r="BW106" s="1"/>
      <c r="BX106" s="1"/>
      <c r="BY106" s="1"/>
      <c r="BZ106" s="1"/>
      <c r="CA106" s="1"/>
      <c r="CK106" s="151"/>
      <c r="CL106" s="77"/>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row>
    <row r="107" spans="1:237" s="17" customFormat="1" x14ac:dyDescent="0.15">
      <c r="A107" s="1"/>
      <c r="B107" s="1"/>
      <c r="C107" s="1"/>
      <c r="D107" s="1"/>
      <c r="E107" s="1"/>
      <c r="F107" s="1"/>
      <c r="G107" s="1"/>
      <c r="H107" s="1"/>
      <c r="I107" s="1"/>
      <c r="J107" s="1"/>
      <c r="K107" s="1"/>
      <c r="L107" s="1"/>
      <c r="M107" s="1"/>
      <c r="N107" s="1"/>
      <c r="O107" s="142"/>
      <c r="P107" s="1"/>
      <c r="Q107" s="1"/>
      <c r="R107" s="1"/>
      <c r="S107" s="1"/>
      <c r="T107" s="142"/>
      <c r="Y107" s="144"/>
      <c r="AA107" s="1"/>
      <c r="AB107" s="1"/>
      <c r="AC107" s="1"/>
      <c r="AD107" s="1"/>
      <c r="AE107" s="1"/>
      <c r="AF107" s="1"/>
      <c r="AG107" s="1"/>
      <c r="AH107" s="1"/>
      <c r="AI107" s="1"/>
      <c r="AJ107" s="1"/>
      <c r="AK107" s="1"/>
      <c r="AL107" s="1"/>
      <c r="AM107" s="1"/>
      <c r="AN107" s="1"/>
      <c r="AO107" s="1"/>
      <c r="AP107" s="1"/>
      <c r="AQ107" s="1"/>
      <c r="AR107" s="1"/>
      <c r="AS107" s="1"/>
      <c r="AX107" s="144"/>
      <c r="AY107" s="1"/>
      <c r="AZ107" s="1"/>
      <c r="BA107" s="1"/>
      <c r="BB107" s="1"/>
      <c r="BC107" s="1"/>
      <c r="BD107" s="1"/>
      <c r="BE107" s="1"/>
      <c r="BF107" s="1"/>
      <c r="BG107" s="1"/>
      <c r="BH107" s="1"/>
      <c r="BI107" s="1"/>
      <c r="BJ107" s="1"/>
      <c r="BK107" s="1"/>
      <c r="BL107" s="1"/>
      <c r="BS107" s="1"/>
      <c r="BT107" s="1"/>
      <c r="BU107" s="1"/>
      <c r="BV107" s="1"/>
      <c r="BW107" s="1"/>
      <c r="BX107" s="1"/>
      <c r="BY107" s="1"/>
      <c r="BZ107" s="1"/>
      <c r="CA107" s="1"/>
      <c r="CK107" s="151"/>
      <c r="CL107" s="77"/>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row>
  </sheetData>
  <pageMargins left="0.7" right="0.7" top="0.75" bottom="0.75" header="0.3" footer="0.3"/>
  <pageSetup paperSize="9"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EFE6-04FB-E14F-900B-5050A3B7A94D}">
  <dimension ref="A1:AD4"/>
  <sheetViews>
    <sheetView zoomScale="150" zoomScaleNormal="150" workbookViewId="0">
      <selection activeCell="D7" sqref="D7"/>
    </sheetView>
  </sheetViews>
  <sheetFormatPr baseColWidth="10" defaultRowHeight="13" x14ac:dyDescent="0.15"/>
  <cols>
    <col min="1" max="1" width="6.6640625" style="139" customWidth="1"/>
    <col min="2" max="2" width="4.5" style="139" customWidth="1"/>
    <col min="3" max="3" width="6" style="139" customWidth="1"/>
    <col min="4" max="4" width="5.5" style="139" customWidth="1"/>
    <col min="5" max="5" width="4.5" style="140" customWidth="1"/>
    <col min="6" max="6" width="7.5" style="141" customWidth="1"/>
    <col min="7" max="8" width="10" style="139" customWidth="1"/>
    <col min="9" max="9" width="4.1640625" style="140" customWidth="1"/>
    <col min="10" max="10" width="7.83203125" style="141" customWidth="1"/>
    <col min="11" max="12" width="6.6640625" style="139" customWidth="1"/>
    <col min="13" max="13" width="4.1640625" style="140" customWidth="1"/>
    <col min="14" max="14" width="7.5" style="141" customWidth="1"/>
    <col min="15" max="16" width="10.33203125" style="139" customWidth="1"/>
    <col min="17" max="17" width="4" style="140" customWidth="1"/>
    <col min="18" max="18" width="7.33203125" style="141" customWidth="1"/>
    <col min="19" max="19" width="9.6640625" style="139" customWidth="1"/>
    <col min="20" max="20" width="10" style="139" customWidth="1"/>
    <col min="21" max="21" width="4.33203125" style="140" customWidth="1"/>
    <col min="22" max="22" width="7.83203125" style="141" customWidth="1"/>
    <col min="23" max="24" width="7.1640625" style="139" customWidth="1"/>
    <col min="25" max="25" width="4.33203125" style="140" customWidth="1"/>
    <col min="26" max="26" width="7.83203125" style="141" customWidth="1"/>
    <col min="27" max="28" width="7.5" style="139" customWidth="1"/>
    <col min="29" max="29" width="4.1640625" style="140" customWidth="1"/>
    <col min="30" max="30" width="8" style="141" customWidth="1"/>
    <col min="31" max="16384" width="10.83203125" style="139"/>
  </cols>
  <sheetData>
    <row r="1" spans="1:30" s="134" customFormat="1" ht="43" thickBot="1" x14ac:dyDescent="0.2">
      <c r="A1" s="130" t="s">
        <v>189</v>
      </c>
      <c r="B1" s="131" t="s">
        <v>209</v>
      </c>
      <c r="C1" s="131" t="s">
        <v>190</v>
      </c>
      <c r="D1" s="131" t="s">
        <v>191</v>
      </c>
      <c r="E1" s="132" t="s">
        <v>208</v>
      </c>
      <c r="F1" s="133" t="s">
        <v>207</v>
      </c>
      <c r="G1" s="131" t="s">
        <v>192</v>
      </c>
      <c r="H1" s="131" t="s">
        <v>193</v>
      </c>
      <c r="I1" s="132" t="s">
        <v>208</v>
      </c>
      <c r="J1" s="133" t="s">
        <v>207</v>
      </c>
      <c r="K1" s="131" t="s">
        <v>194</v>
      </c>
      <c r="L1" s="131" t="s">
        <v>195</v>
      </c>
      <c r="M1" s="132" t="s">
        <v>208</v>
      </c>
      <c r="N1" s="133" t="s">
        <v>207</v>
      </c>
      <c r="O1" s="131" t="s">
        <v>196</v>
      </c>
      <c r="P1" s="131" t="s">
        <v>197</v>
      </c>
      <c r="Q1" s="132" t="s">
        <v>208</v>
      </c>
      <c r="R1" s="133" t="s">
        <v>207</v>
      </c>
      <c r="S1" s="131" t="s">
        <v>198</v>
      </c>
      <c r="T1" s="131" t="s">
        <v>199</v>
      </c>
      <c r="U1" s="132" t="s">
        <v>208</v>
      </c>
      <c r="V1" s="133" t="s">
        <v>207</v>
      </c>
      <c r="W1" s="131" t="s">
        <v>200</v>
      </c>
      <c r="X1" s="131" t="s">
        <v>201</v>
      </c>
      <c r="Y1" s="132" t="s">
        <v>208</v>
      </c>
      <c r="Z1" s="133" t="s">
        <v>207</v>
      </c>
      <c r="AA1" s="131" t="s">
        <v>202</v>
      </c>
      <c r="AB1" s="131" t="s">
        <v>203</v>
      </c>
      <c r="AC1" s="132" t="s">
        <v>208</v>
      </c>
      <c r="AD1" s="133" t="s">
        <v>207</v>
      </c>
    </row>
    <row r="2" spans="1:30" ht="30" thickTop="1" thickBot="1" x14ac:dyDescent="0.2">
      <c r="A2" s="135" t="s">
        <v>204</v>
      </c>
      <c r="B2" s="136">
        <v>12</v>
      </c>
      <c r="C2" s="136">
        <v>3.8</v>
      </c>
      <c r="D2" s="136">
        <v>3.6</v>
      </c>
      <c r="E2" s="137">
        <f>C2/D2</f>
        <v>1.0555555555555556</v>
      </c>
      <c r="F2" s="138">
        <f>(C2-D2)/D2</f>
        <v>5.5555555555555483E-2</v>
      </c>
      <c r="G2" s="136">
        <v>52.1</v>
      </c>
      <c r="H2" s="136">
        <v>37.6</v>
      </c>
      <c r="I2" s="137">
        <f>G2/H2</f>
        <v>1.3856382978723405</v>
      </c>
      <c r="J2" s="138">
        <f>(G2-H2)/H2</f>
        <v>0.38563829787234039</v>
      </c>
      <c r="K2" s="136">
        <v>30.4</v>
      </c>
      <c r="L2" s="136">
        <v>18.100000000000001</v>
      </c>
      <c r="M2" s="137">
        <f>K2/L2</f>
        <v>1.6795580110497235</v>
      </c>
      <c r="N2" s="138">
        <f>(K2-L2)/L2</f>
        <v>0.67955801104972358</v>
      </c>
      <c r="O2" s="136">
        <v>14.9</v>
      </c>
      <c r="P2" s="136">
        <v>13.6</v>
      </c>
      <c r="Q2" s="137">
        <f>O2/P2</f>
        <v>1.0955882352941178</v>
      </c>
      <c r="R2" s="138">
        <f>(O2-P2)/P2</f>
        <v>9.5588235294117696E-2</v>
      </c>
      <c r="S2" s="136">
        <v>15.3</v>
      </c>
      <c r="T2" s="136">
        <v>4.5999999999999996</v>
      </c>
      <c r="U2" s="137">
        <f>S2/T2</f>
        <v>3.3260869565217397</v>
      </c>
      <c r="V2" s="138">
        <f>(S2-T2)/T2</f>
        <v>2.3260869565217397</v>
      </c>
      <c r="W2" s="136">
        <v>18.8</v>
      </c>
      <c r="X2" s="136">
        <v>8.4</v>
      </c>
      <c r="Y2" s="137">
        <f>W2/X2</f>
        <v>2.2380952380952381</v>
      </c>
      <c r="Z2" s="138">
        <f>(W2-X2)/X2</f>
        <v>1.2380952380952381</v>
      </c>
      <c r="AA2" s="136">
        <v>2.9</v>
      </c>
      <c r="AB2" s="136">
        <v>11</v>
      </c>
      <c r="AC2" s="137">
        <f>AB2/AA2</f>
        <v>3.7931034482758621</v>
      </c>
      <c r="AD2" s="138">
        <f>(AA2-AB2)/AB2</f>
        <v>-0.73636363636363633</v>
      </c>
    </row>
    <row r="3" spans="1:30" ht="29" thickBot="1" x14ac:dyDescent="0.2">
      <c r="A3" s="135" t="s">
        <v>205</v>
      </c>
      <c r="B3" s="136">
        <v>14</v>
      </c>
      <c r="C3" s="136">
        <v>3.8</v>
      </c>
      <c r="D3" s="136">
        <v>2.5</v>
      </c>
      <c r="E3" s="137">
        <f t="shared" ref="E3:E4" si="0">C3/D3</f>
        <v>1.52</v>
      </c>
      <c r="F3" s="138">
        <f>(C3-D3)/D3</f>
        <v>0.51999999999999991</v>
      </c>
      <c r="G3" s="136">
        <v>51.9</v>
      </c>
      <c r="H3" s="136">
        <v>21.8</v>
      </c>
      <c r="I3" s="137">
        <f t="shared" ref="I3:I4" si="1">G3/H3</f>
        <v>2.3807339449541285</v>
      </c>
      <c r="J3" s="138">
        <f t="shared" ref="J3:J4" si="2">(G3-H3)/H3</f>
        <v>1.3807339449541283</v>
      </c>
      <c r="K3" s="136">
        <v>33.9</v>
      </c>
      <c r="L3" s="136">
        <v>9.6999999999999993</v>
      </c>
      <c r="M3" s="137">
        <f t="shared" ref="M3:M4" si="3">K3/L3</f>
        <v>3.4948453608247423</v>
      </c>
      <c r="N3" s="138">
        <f t="shared" ref="N3:N4" si="4">(K3-L3)/L3</f>
        <v>2.4948453608247423</v>
      </c>
      <c r="O3" s="136">
        <v>13.1</v>
      </c>
      <c r="P3" s="136">
        <v>6</v>
      </c>
      <c r="Q3" s="137">
        <f t="shared" ref="Q3:Q4" si="5">O3/P3</f>
        <v>2.1833333333333331</v>
      </c>
      <c r="R3" s="138">
        <f t="shared" ref="R3:R4" si="6">(O3-P3)/P3</f>
        <v>1.1833333333333333</v>
      </c>
      <c r="S3" s="136">
        <v>20.8</v>
      </c>
      <c r="T3" s="136">
        <v>3.7</v>
      </c>
      <c r="U3" s="137">
        <f t="shared" ref="U3:U4" si="7">S3/T3</f>
        <v>5.6216216216216219</v>
      </c>
      <c r="V3" s="138">
        <f t="shared" ref="V3:V4" si="8">(S3-T3)/T3</f>
        <v>4.6216216216216219</v>
      </c>
      <c r="W3" s="136">
        <v>13.7</v>
      </c>
      <c r="X3" s="136">
        <v>6.5</v>
      </c>
      <c r="Y3" s="137">
        <f t="shared" ref="Y3:Y4" si="9">W3/X3</f>
        <v>2.1076923076923078</v>
      </c>
      <c r="Z3" s="138">
        <f t="shared" ref="Z3:Z4" si="10">(W3-X3)/X3</f>
        <v>1.1076923076923075</v>
      </c>
      <c r="AA3" s="136">
        <v>4.3</v>
      </c>
      <c r="AB3" s="136">
        <v>5.5</v>
      </c>
      <c r="AC3" s="137">
        <f t="shared" ref="AC3:AC4" si="11">AB3/AA3</f>
        <v>1.2790697674418605</v>
      </c>
      <c r="AD3" s="138">
        <f t="shared" ref="AD3:AD4" si="12">(AA3-AB3)/AB3</f>
        <v>-0.21818181818181823</v>
      </c>
    </row>
    <row r="4" spans="1:30" ht="29" thickBot="1" x14ac:dyDescent="0.2">
      <c r="A4" s="135" t="s">
        <v>206</v>
      </c>
      <c r="B4" s="136">
        <v>8</v>
      </c>
      <c r="C4" s="136">
        <v>7.4</v>
      </c>
      <c r="D4" s="136">
        <v>5.9</v>
      </c>
      <c r="E4" s="137">
        <f t="shared" si="0"/>
        <v>1.2542372881355932</v>
      </c>
      <c r="F4" s="138">
        <f>(C4-D4)/D4</f>
        <v>0.25423728813559321</v>
      </c>
      <c r="G4" s="136">
        <v>87.4</v>
      </c>
      <c r="H4" s="136">
        <v>63.5</v>
      </c>
      <c r="I4" s="137">
        <f t="shared" si="1"/>
        <v>1.3763779527559057</v>
      </c>
      <c r="J4" s="138">
        <f t="shared" si="2"/>
        <v>0.37637795275590558</v>
      </c>
      <c r="K4" s="136">
        <v>43.4</v>
      </c>
      <c r="L4" s="136">
        <v>32.200000000000003</v>
      </c>
      <c r="M4" s="137">
        <f t="shared" si="3"/>
        <v>1.3478260869565215</v>
      </c>
      <c r="N4" s="138">
        <f t="shared" si="4"/>
        <v>0.34782608695652156</v>
      </c>
      <c r="O4" s="136">
        <v>17.5</v>
      </c>
      <c r="P4" s="136">
        <v>16.399999999999999</v>
      </c>
      <c r="Q4" s="137">
        <f t="shared" si="5"/>
        <v>1.0670731707317074</v>
      </c>
      <c r="R4" s="138">
        <f>(O4-P4)/P4</f>
        <v>6.7073170731707404E-2</v>
      </c>
      <c r="S4" s="136">
        <v>25.8</v>
      </c>
      <c r="T4" s="136">
        <v>14.5</v>
      </c>
      <c r="U4" s="137">
        <f t="shared" si="7"/>
        <v>1.7793103448275862</v>
      </c>
      <c r="V4" s="138">
        <f>(S4-T4)/T4</f>
        <v>0.77931034482758621</v>
      </c>
      <c r="W4" s="136">
        <v>36.9</v>
      </c>
      <c r="X4" s="136">
        <v>20.9</v>
      </c>
      <c r="Y4" s="137">
        <f t="shared" si="9"/>
        <v>1.7655502392344498</v>
      </c>
      <c r="Z4" s="138">
        <f t="shared" si="10"/>
        <v>0.76555023923444976</v>
      </c>
      <c r="AA4" s="136">
        <v>7.1</v>
      </c>
      <c r="AB4" s="136">
        <v>10.4</v>
      </c>
      <c r="AC4" s="137">
        <f t="shared" si="11"/>
        <v>1.4647887323943662</v>
      </c>
      <c r="AD4" s="138">
        <f t="shared" si="12"/>
        <v>-0.31730769230769235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Courses offered for 2021</vt:lpstr>
      <vt:lpstr>State of the Field 2021-22 RAW</vt:lpstr>
      <vt:lpstr>State of the Field 2021-22 SUBS</vt:lpstr>
      <vt:lpstr> 2021-22 3 year comparable HEI</vt:lpstr>
      <vt:lpstr>2021-22 3 of 4 yr comparable</vt:lpstr>
      <vt:lpstr>2021-22 3 of 4 yr SUBS</vt:lpstr>
      <vt:lpstr>2021-22 respondents with CI</vt:lpstr>
      <vt:lpstr>2021-22 respondents no CI</vt:lpstr>
      <vt:lpstr>CI etc %</vt:lpstr>
      <vt:lpstr>UCCL figures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Dugdale</dc:creator>
  <cp:lastModifiedBy>Anonymous reviewer</cp:lastModifiedBy>
  <dcterms:created xsi:type="dcterms:W3CDTF">2019-04-09T15:25:15Z</dcterms:created>
  <dcterms:modified xsi:type="dcterms:W3CDTF">2023-03-29T15:28:03Z</dcterms:modified>
</cp:coreProperties>
</file>