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ma\Desktop\UCCL Reports\2019-2020\Post UCCL amendments\"/>
    </mc:Choice>
  </mc:AlternateContent>
  <xr:revisionPtr revIDLastSave="0" documentId="13_ncr:1_{64EB3FE2-1F96-447C-AFF7-35D8ED3E95AD}" xr6:coauthVersionLast="45" xr6:coauthVersionMax="45" xr10:uidLastSave="{00000000-0000-0000-0000-000000000000}"/>
  <bookViews>
    <workbookView xWindow="-108" yWindow="-108" windowWidth="29016" windowHeight="15816" xr2:uid="{D8574E25-8145-45A0-9A26-68D0B28854C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6" i="1" l="1"/>
  <c r="AF46" i="1"/>
  <c r="AD46" i="1"/>
  <c r="Z46" i="1"/>
  <c r="L46" i="1"/>
  <c r="J46" i="1"/>
  <c r="V46" i="1"/>
  <c r="T46" i="1"/>
  <c r="R46" i="1"/>
  <c r="P46" i="1"/>
  <c r="AH46" i="1" l="1"/>
  <c r="F46" i="1" l="1"/>
  <c r="AG46" i="1"/>
  <c r="M46" i="1"/>
  <c r="AE46" i="1"/>
  <c r="AC46" i="1"/>
  <c r="AA46" i="1"/>
  <c r="Y46" i="1"/>
  <c r="U46" i="1"/>
  <c r="S46" i="1"/>
  <c r="Q46" i="1"/>
  <c r="O46" i="1"/>
  <c r="K46" i="1"/>
  <c r="I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tc={8896F000-136E-0D4E-98C9-394514B9833C}</author>
    <author>tc={03E886F1-EC9D-D241-93CE-7654806A53D0}</author>
    <author>tc={E05963E4-F2F9-C34B-BAB2-6A84303B17AD}</author>
    <author>tc={E48D0D7D-4F1F-E349-8094-BE4B041D73A5}</author>
    <author>tc={A13B5DA1-E4B1-364E-BA86-7FDACD65D251}</author>
    <author>tc={A1E730D9-D583-4445-89A8-7E361149D936}</author>
    <author>tc={143B4CDE-2BB6-1A4A-AEE3-EA7CD34BA157}</author>
    <author>tc={28C5D4F8-0A1E-DC4F-ACEE-82A1E8F0FC93}</author>
    <author>tc={4CE23880-B83E-7747-89B9-118087039BE5}</author>
    <author>tc={13821CE4-C086-F94D-B667-06947EEA22DF}</author>
    <author>Barclay Shoemaker</author>
  </authors>
  <commentList>
    <comment ref="P8" authorId="0" shapeId="0" xr:uid="{8896F000-136E-0D4E-98C9-394514B9833C}">
      <text>
        <t>[Threaded comment]
Your version of Excel allows you to read this threaded comment; however, any edits to it will get removed if the file is opened in a newer version of Excel. Learn more: https://go.microsoft.com/fwlink/?linkid=870924
Comment:
     Joint Honours is where students combine Chinese with another subject into a single degree, such as Modern Languages (Chinese) and Translation. We also have a dual degree programme of Modern Chinese in which students can be awarded two bachelor's degrees, by Cardiff University and Beijing Normal University in China respectively, when they have successfully fulfilled the overall requirements of the programme. 
 Single Honours F/T: 9
Joint Honours F/T: 2
combined here ^</t>
      </text>
    </comment>
    <comment ref="L9" authorId="1" shapeId="0" xr:uid="{03E886F1-EC9D-D241-93CE-7654806A53D0}">
      <text>
        <t>[Threaded comment]
Your version of Excel allows you to read this threaded comment; however, any edits to it will get removed if the file is opened in a newer version of Excel. Learn more: https://go.microsoft.com/fwlink/?linkid=870924
Comment:
    (CI teachers/ volunteers)</t>
      </text>
    </comment>
    <comment ref="R9" authorId="2" shapeId="0" xr:uid="{E05963E4-F2F9-C34B-BAB2-6A84303B17AD}">
      <text>
        <t xml:space="preserve">[Threaded comment]
Your version of Excel allows you to read this threaded comment; however, any edits to it will get removed if the file is opened in a newer version of Excel. Learn more: https://go.microsoft.com/fwlink/?linkid=870924
Comment:
    Compulsory Modules: depending on which course. Business Management and Chinese - 10 modules, Subject Chinese - 6 modules
    Optional Modules: depending on which course. Business Management and Chinese – 1 optional language module in the final year; Subject Chinese – 4 optional modules.
    Evening or other modules: 4 elective modules for non-degree students </t>
      </text>
    </comment>
    <comment ref="J14" authorId="3" shapeId="0" xr:uid="{E48D0D7D-4F1F-E349-8094-BE4B041D73A5}">
      <text>
        <t>[Threaded comment]
Your version of Excel allows you to read this threaded comment; however, any edits to it will get removed if the file is opened in a newer version of Excel. Learn more: https://go.microsoft.com/fwlink/?linkid=870924
Comment:
    staff member on 10 month contract
Hi Barclay, sorry, this might be misleading, on the website they are listed as academic staff, but they have teaching only contracts with no research component. But I guess they still count as academic staff. The tutors do not count as academic staff, they have working contracts on a GH basis, no fixed positions. 
Academic Staff F/T: 7,5
Academic Staff P/T: 0
Language teaching staff F/T: 4,5 (with one staff having a 10 months contract)
Language teaching staff P/T: 2
Language tutors P/T: 6
Course tutors P/T: 4 (some of them just a few contract hours for tutorials)
Administrative staff F/T: 1 (UG)
Administrative staff P/T: 1 (PG)
decided to discount the language tutors, but kepts everyone else</t>
      </text>
    </comment>
    <comment ref="V14" authorId="4" shapeId="0" xr:uid="{A13B5DA1-E4B1-364E-BA86-7FDACD65D251}">
      <text>
        <t>[Threaded comment]
Your version of Excel allows you to read this threaded comment; however, any edits to it will get removed if the file is opened in a newer version of Excel. Learn more: https://go.microsoft.com/fwlink/?linkid=870924
Comment:
    1 is MScR research masters
also: PhD numbers, Chinese Studies has a number of PhD co-supervisions (both 50% and 30%) for students from other Departments/Schools who work on Chinese topics. These are not included in the numbers here.</t>
      </text>
    </comment>
    <comment ref="AH14" authorId="5" shapeId="0" xr:uid="{A1E730D9-D583-4445-89A8-7E361149D936}">
      <text>
        <t xml:space="preserve">[Threaded comment]
Your version of Excel allows you to read this threaded comment; however, any edits to it will get removed if the file is opened in a newer version of Excel. Learn more: https://go.microsoft.com/fwlink/?linkid=870924
Comment:
    Note from Dr. Gentz: outside students taking Chinese were also counted in since they fill our classrooms in the first two years and use our resources. In 2019-20 for example 30 out of 59 students in our Chinese 1 course were students that did not come from Chinese Studies, there are another 18 in the second year, so this would be 47 students whom we teach the full Chinese language programme in the first two years. This would bring us back to a total number of 202 students for 2019-20 which would be in line with the numbers from last years which have been continuously growing. In addition we run open language courses exclusively for students from other disciplines which also have high numbers of additional students (61 in 2019-20) which means that our language teachers have in fact taught another 108 students in 2019-20.
including the additional 61 open language courses students which would bring the UG student number up to 263. </t>
      </text>
    </comment>
    <comment ref="AH17" authorId="6" shapeId="0" xr:uid="{143B4CDE-2BB6-1A4A-AEE3-EA7CD34BA157}">
      <text>
        <t>[Threaded comment]
Your version of Excel allows you to read this threaded comment; however, any edits to it will get removed if the file is opened in a newer version of Excel. Learn more: https://go.microsoft.com/fwlink/?linkid=870924
Comment:
    Research postgraduate students refers to all students doing China-related PhDs listed on the website of the Scottish Centre for China Research</t>
      </text>
    </comment>
    <comment ref="AH24" authorId="7" shapeId="0" xr:uid="{28C5D4F8-0A1E-DC4F-ACEE-82A1E8F0FC93}">
      <text>
        <t>[Threaded comment]
Your version of Excel allows you to read this threaded comment; however, any edits to it will get removed if the file is opened in a newer version of Excel. Learn more: https://go.microsoft.com/fwlink/?linkid=870924
Comment:
    additionally: 
 Compulsory Modules: 53
Optional Modules: n/a
Evening or other modules: 84</t>
      </text>
    </comment>
    <comment ref="J34" authorId="8" shapeId="0" xr:uid="{4CE23880-B83E-7747-89B9-118087039BE5}">
      <text>
        <t xml:space="preserve">[Threaded comment]
Your version of Excel allows you to read this threaded comment; however, any edits to it will get removed if the file is opened in a newer version of Excel. Learn more: https://go.microsoft.com/fwlink/?linkid=870924
Comment:
    does not include Chinese language study and some of our most prominent China scholars: Rana Mitter and Jennifer Altehenger (History), Todd Hall (International Relations), Biao Xiang (Anthropology) and their research students are left out because they teach in disciplinary departments. </t>
      </text>
    </comment>
    <comment ref="AH38" authorId="9" shapeId="0" xr:uid="{13821CE4-C086-F94D-B667-06947EEA22DF}">
      <text>
        <t xml:space="preserve">[Threaded comment]
Your version of Excel allows you to read this threaded comment; however, any edits to it will get removed if the file is opened in a newer version of Excel. Learn more: https://go.microsoft.com/fwlink/?linkid=870924
Comment:
    **To provide you with some context - we don't run a Masters course in Chinese Studies anymore  - we do run 2 (with a new one launching this year) East Asian Masters  - I'd say that the majority of the modules on the MA, and a good number on the MSc are focused on China. I can provide a list of the China-specific modules open to PGTs  In addition, the core East Asia modules all contain around 30% China-specific content, and this year around 70% of PGT students have chosen to focus their dissertation projects on China as well.  </t>
      </text>
    </comment>
    <comment ref="D44" authorId="10" shapeId="0" xr:uid="{947E14BE-3B43-6F45-9640-C8E2C1E34D53}">
      <text>
        <r>
          <rPr>
            <b/>
            <sz val="10"/>
            <color rgb="FF000000"/>
            <rFont val="Tahoma"/>
            <family val="2"/>
          </rPr>
          <t>Barclay Shoemaker:</t>
        </r>
        <r>
          <rPr>
            <sz val="10"/>
            <color rgb="FF000000"/>
            <rFont val="Tahoma"/>
            <family val="2"/>
          </rPr>
          <t xml:space="preserve">
</t>
        </r>
        <r>
          <rPr>
            <sz val="10"/>
            <color rgb="FF000000"/>
            <rFont val="Calibri"/>
            <family val="2"/>
            <scheme val="minor"/>
          </rPr>
          <t xml:space="preserve">In Warwick, we don’t have Chinese Studies, but only minor degree of Chinese where students only take 3-5 hours of language class, while learning other modern languages or Economics/Linguistics/Politics and International Studies as their major. </t>
        </r>
      </text>
    </comment>
  </commentList>
</comments>
</file>

<file path=xl/sharedStrings.xml><?xml version="1.0" encoding="utf-8"?>
<sst xmlns="http://schemas.openxmlformats.org/spreadsheetml/2006/main" count="269" uniqueCount="139">
  <si>
    <t>University Name</t>
  </si>
  <si>
    <t>Reply Received</t>
  </si>
  <si>
    <t>Bangor University</t>
  </si>
  <si>
    <t>Cardiff University</t>
  </si>
  <si>
    <t>University of Central Lancashire</t>
  </si>
  <si>
    <t>De Montfort University</t>
  </si>
  <si>
    <t>Durham University</t>
  </si>
  <si>
    <t>Goldsmiths, University of London</t>
  </si>
  <si>
    <t>Heriot-Watt University</t>
  </si>
  <si>
    <t>King's College London</t>
  </si>
  <si>
    <t>Lancaster University</t>
  </si>
  <si>
    <t>Leeds University</t>
  </si>
  <si>
    <t>London School of Economics</t>
  </si>
  <si>
    <t>Manchester Metropolitan</t>
  </si>
  <si>
    <t>Middlesex University</t>
  </si>
  <si>
    <t>Newcastle University</t>
  </si>
  <si>
    <t>Nottingham Trent University</t>
  </si>
  <si>
    <t>Queens University Belfast</t>
  </si>
  <si>
    <t>SOAS</t>
  </si>
  <si>
    <t>Ulster University</t>
  </si>
  <si>
    <t>University of Wales Trinity St David</t>
  </si>
  <si>
    <t>Y</t>
  </si>
  <si>
    <t>N</t>
  </si>
  <si>
    <t>Aston University Birmingham</t>
  </si>
  <si>
    <t>PG Only</t>
  </si>
  <si>
    <t>Chinese to English Translation</t>
  </si>
  <si>
    <t>Regents University of London</t>
  </si>
  <si>
    <t>Edge Hill University</t>
  </si>
  <si>
    <t>Total</t>
  </si>
  <si>
    <t>Keele University</t>
  </si>
  <si>
    <t>HESA Numbers 2017/18</t>
  </si>
  <si>
    <t>Swansea University</t>
  </si>
  <si>
    <t>Confucius Institute</t>
  </si>
  <si>
    <t>Courses Offered Undergraduate</t>
  </si>
  <si>
    <t>Courses Offered Postgraduate</t>
  </si>
  <si>
    <t>History and Mandarin Chinese
Bachelor of Science (with Honours) - BSc (Hons)
Politics and Mandarin Chinese
Bachelor of Science (with Honours) - BSc (Hons)
Sociology and Mandarin Chinese
Bachelor of Science (with Honours) - BSc (Hons)
International Relations and Mandarin Chinese
Bachelor of Science (with Honours) - BSc (Hons)
International Business and Modern Languages Mandarin Chinese
Bachelor of Science (with Honours) - BSc (Hons)</t>
  </si>
  <si>
    <t>Chinese and French
Bachelor of Arts (with Honours) - BA (Hons)
  Shortlist Chinese and German Bangor University
Chinese and German
Bachelor of Arts (with Honours) - BA (Hons)
  Shortlist Chinese and Italian Bangor University
Chinese and Italian
Bachelor of Arts (with Honours) - BA (Hons)
  Shortlist Chinese and Linguistics
Chinese and Linguistics
Bachelor of Arts (with Honours) - BA (Hons)
  Shortlist Chinese and Spanish
Chinese and Spanish
Bachelor of Arts (with Honours) - BA (Hons)
  Shortlist Economics and Chinese
Economics and Chinese
Bachelor of Arts (with Honours) - BA (Hons)
  Shortlist French with Chinese
French with Chinese
Bachelor of Arts (with Honours) - BA (Hons)
  Shortlist German with Chinese
German with Chinese
Bachelor of Arts (with Honours) - BA (Hons)
  Shortlist Spanish with Chinese
Spanish with Chinese
Bachelor of Arts (with Honours) - BA (Hons)
  Shortlist Business Studies and Chinese
Business Studies and Chinese
Bachelor of Arts (with Honours) - BA (Hons)
  Shortlist Chinese and Creative Studies
Chinese and Creative Studies
Bachelor of Arts (with Honours) - BA (Hons)
  Shortlist Chinese and Cymraeg (Welsh)
Chinese and Cymraeg (Welsh)
Bachelor of Arts (with Honours) - BA (Hons)
  Shortlist Chinese and French with German
Chinese and French with German
Bachelor of Arts (with Honours) - BA (Hons)
  Shortlist Chinese and French with Italian
Chinese and French with Italian
Bachelor of Arts (with Honours) - BA (Hons)
  Shortlist Chinese and French with Spanish
Chinese and French with Spanish
Bachelor of Arts (with Honours) - BA (Hons)
  Shortlist Chinese and German with French
Chinese and German with French
Bachelor of Arts (with Honours) - BA (Hons)
  Shortlist Chinese and German with Italian
Chinese and German with Italian
Bachelor of Arts (with Honours) - BA (Hons)
  Shortlist Chinese and German with Spanish
Chinese and German with Spanish
Bachelor of Arts (with Honours) - BA (Hons)
Chinese and Italian with French
Bachelor of Arts (with Honours) - BA (Hons)
Chinese and Italian with German
Bachelor of Arts (with Honours) - BA (Hons)
Chinese and Italian with Spanish
Bachelor of Arts (with Honours) - BA (Hons)
Chinese and Spanish with French
Bachelor of Arts (with Honours) - BA (Hons)
Chinese and Spanish with German
Bachelor of Arts (with Honours) - BA (Hons)
Chinese and Spanish with Italian
Bachelor of Arts (with Honours) - BA (Hons)
English Language and Chinese
Bachelor of Arts (with Honours) - BA (Hons)
English Literature and Chinese
Bachelor of Arts (with Honours) - BA (Hons)
Film Studies and Chinese
Bachelor of Arts (with Honours) - BA (Hons)
Law with Chinese (International Experience)
Bachelor of Law (with Honours) - LLB (Hons)</t>
  </si>
  <si>
    <t xml:space="preserve">
International Business with Mandarin
Master of Arts (with Honours) - MA (Hons)
Mandarin (PGDE - Graduates only)
Professional Graduate Diploma in Education (Scotland)</t>
  </si>
  <si>
    <t>Modern Languages (4 years)
Bachelor of Arts (with Honours) - BA (Hons)
Modern Languages and English
Bachelor of Arts (with Honours) - BA (Hons)
Modern Languages and History of Art
Bachelor of Arts (with Honours) - BA (Hons)
Modern Languages and Music
Bachelor of Arts (with Honours) - BA (Hons)
Modern Languages with Business Management
Bachelor of Arts (with Honours) - BA (Hons)</t>
  </si>
  <si>
    <t xml:space="preserve">
Asian and Middle Eastern Studies
Bachelor of Arts (with Honours) - BA (Hons)</t>
  </si>
  <si>
    <t xml:space="preserve">
Chinese
Bachelor of Arts (with Honours) - BA (Hons)
Modern Chinese
Bachelor of Arts (with Honours) - BA (Hons)</t>
  </si>
  <si>
    <t>Law with Chinese
Bachelor of Law (with Honours) - LLB (Hons)
TESOL and Chinese
Bachelor of Arts (with Honours) - BA (Hons)
Business Management and Chinese
Bachelor of Arts (with Honours) - BA (Hons)
  Shortlist English Literature and Chinese
English Literature and Chinese
Bachelor of Arts (with Honours) - BA (Hons)
Asia Pacific Studies - Chinese
Bachelor of Arts (with Honours) - BA (Hons)
English Language and Linguistics and Chinese
Bachelor of Arts (with Honours) - BA (Hons)
Modern Languages (Chinese and German)
Bachelor of Arts (with Honours) - BA (Hons)
Modern Languages (Chinese and Russian)
Bachelor of Arts (with Honours) - BA (Hons)
Modern Languages (Chinese and Spanish)
Bachelor of Arts (with Honours) - BA (Hons)
Modern Languages (French and Chinese)
Bachelor of Arts (with Honours) - BA (Hons)
Modern Languages (Japanese and Chinese)
Bachelor of Arts (with Honours) - BA (Hons)
Business Management and Chinese (Foundation Entry)
Bachelor of Arts (with Honours) - BA (Hons)
International Business Communication with Chinese (Top-Up)
Bachelor of Arts (with Honours) - BA (Hons)
English for International Corporate Communication with Chinese (Top-Up)
Bachelor of Arts (with Honours) - BA (Hons)
English Language and Linguistics and Modern Languages (Foundation entry)
Bachelor of Arts (with Honours) - BA (Hons)
English Literature and Modern Languages (Foundation entry)
Bachelor of Arts (with Honours) - BA (Hons)</t>
  </si>
  <si>
    <t xml:space="preserve">
Chinese and Economics
Bachelor of Arts (with Honours) - BA (Hons)
Chinese and French
Bachelor of Arts (with Honours) - BA (Hons)
Chinese and German
Bachelor of Arts (with Honours) - BA (Hons)
Chinese and Politics
Bachelor of Arts (with Honours) - BA (Hons)
Chinese and Spanish
Bachelor of Arts (with Honours) - BA (Hons)
Chinese and English Language
Bachelor of Arts (with Honours) - BA (Hons)
Chinese and International Development Studies
Bachelor of Arts (with Honours) - BA (Hons)
Chinese and Theology and Religious Studies
Bachelor of Arts (with Honours) - BA (Hons)
Chinese Studies and International Relations
Bachelor of Arts (with Honours) - BA (Hons)</t>
  </si>
  <si>
    <t xml:space="preserve">
Education Studies with Mandarin
Bachelor of Arts (with Honours) - BA (Hons)
English Language with Mandarin
Bachelor of Arts (with Honours) - BA (Hons)
English Literature with Mandarin
Bachelor of Arts (with Honours) - BA (Hons)
History with Mandarin
Bachelor of Arts (with Honours) - BA (Hons)
Media and Communication with Mandarin
Bachelor of Arts (with Honours) - BA (Hons)</t>
  </si>
  <si>
    <t>Chinese Studies (with Year Abroad)
Bachelor of Arts (with Honours) - BA (Hons)
Chinese Studies (with Year Abroad) with Foundation
Bachelor of Arts (with Honours) - BA (Hons)</t>
  </si>
  <si>
    <t>Chinese
Master of Arts (with Honours) - MA (Hons)
Chinese and French
Master of Arts (with Honours) - MA (Hons)
Chinese and German
Master of Arts (with Honours) - MA (Hons)
Chinese and History
Master of Arts (with Honours) - MA (Hons)
Chinese and Linguistics
Master of Arts (with Honours) - MA (Hons)
Chinese and Spanish
Master of Arts (with Honours) - MA (Hons)
Chinese and Russian Studies
Master of Arts (with Honours) - MA (Hons)
International Business with Chinese
Master of Arts (with Honours) - MA (Hons)
History of Art and Chinese Studies
Master of Arts (with Honours) - MA (Hons)
PGDE Chinese (Graduates only)
Professional Graduate Diploma in Education (Scotland)</t>
  </si>
  <si>
    <t>Classical Studies and Modern Languages
Bachelor of Arts (with Honours) - BA (Hons)
Film &amp; Television Studies and Modern Languages
Bachelor of Arts (with Honours) - BA (Hons)
Modern Languages
Bachelor of Arts (with Honours) - BA (Hons)
Philosophy and Modern Languages
Bachelor of Arts (with Honours) - BA (Hons)</t>
  </si>
  <si>
    <t>Sociology and Chinese
Bachelor of Arts (with Honours) - BA (Hons)
International Relations and Chinese
Bachelor of Arts (with Honours) - BA (Hons)</t>
  </si>
  <si>
    <t xml:space="preserve">
English Language with Japanese or Mandarin
Bachelor of Arts (with Honours) - BA (Hons)
English Literature with Japanese or Mandarin
Bachelor of Arts (with Honours) - BA (Hons)
History with Japanese or Mandarin
Bachelor of Arts (with Honours) - BA (Hons)
Philosophy with Japanese or Mandarin
Bachelor of Arts (with Honours) - BA (Hons)</t>
  </si>
  <si>
    <t>Chinese Studies
Bachelor of Arts (with Honours) - BA (Hons)
Chinese Studies with Foundation Year
Bachelor of Arts (with Honours) - BA (Hons)</t>
  </si>
  <si>
    <t>Linguistics with Chinese
Bachelor of Arts (with Honours) - BA (Hons)
Philosophy with Chinese
Bachelor of Arts (with Honours) - BA (Hons)
Politics with Chinese
Bachelor of Arts (with Honours) - BA (Hons)
English Language with Chinese
Bachelor of Arts (with Honours) - BA (Hons)
French Studies with Chinese
Bachelor of Arts (with Honours) - BA (Hons)
German Studies with Chinese
Bachelor of Arts (with Honours) - BA (Hons)
Religious Studies with Chinese
Bachelor of Arts (with Honours) - BA (Hons)
Spanish Studies with Chinese
Bachelor of Arts (with Honours) - BA (Hons)
Linguistics with Chinese (Placement Year)
Bachelor of Arts (with Honours) - BA (Hons)
Philosophy with Chinese (Placement Year)
Bachelor of Arts (with Honours) - BA (Hons)
Politics with Chinese (Placement Year)
Bachelor of Arts (with Honours) - BA (Hons)
English Language with Chinese (Placement Year)
Bachelor of Arts (with Honours) - BA (Hons)</t>
  </si>
  <si>
    <t>Arabic and Chinese
Bachelor of Arts (with Honours) - BA (Hons)
Chinese (Modern)
Bachelor of Arts (with Honours) - BA (Hons)
Chinese and Portuguese
Bachelor of Arts (with Honours) - BA (Hons)
Chinese and Russian A
Bachelor of Arts (with Honours) - BA (Hons)
Chinese and Italian B
Bachelor of Arts (with Honours) - BA (Hons)
Chinese and Japanese Studies
Bachelor of Arts (with Honours) - BA (Hons)
Chinese and Russian B
Bachelor of Arts (with Honours) - BA (Hons)
Chinese and Thai Studies
Bachelor of Arts (with Honours) - BA (Hons)
Asia Pacific Studies and Chinese
Bachelor of Arts (with Honours) - BA (Hons)
Chinese and East Asian Religions and Cultures
Bachelor of Arts (with Honours) - BA (Hons)
Languages and Cultures
Bachelor of Arts (with Honours) - BA (Hons)
Languages, Cultures and Business
Bachelor of Arts (with Honours) - BA (Hons)
Languages, Cultures and Economics
Bachelor of Arts (with Honours) - BA (Hons)</t>
  </si>
  <si>
    <t>Archaeology with Chinese
Bachelor of Science (with Honours) - BSc (Hons)
Archaeology with Chinese
Bachelor of Arts (with Honours) - BA (Hons)
Business with Chinese
Bachelor of Arts (with Honours) - BA (Hons)
Classics with Chinese
Bachelor of Arts (with Honours) - BA (Hons)
Criminology with Chinese
Bachelor of Arts (with Honours) - BA (Hons)
Economics with Chinese
Bachelor of Science (with Honours) - BSc (Hons)
Egyptology with Chinese
Bachelor of Arts (with Honours) - BA (Hons)
  Shortlist English with Chinese
English with Chinese
Bachelor of Arts (with Honours) - BA (Hons)
French with Chinese
Bachelor of Arts (with Honours) - BA (Hons)
German with Chinese
Bachelor of Arts (with Honours) - BA (Hons)
History with Chinese
Bachelor of Arts (with Honours) - BA (Hons)
Italian with Chinese
Bachelor of Arts (with Honours) - BA (Hons)
Law with Chinese
Bachelor of Law (with Honours) - LLB (Hons)</t>
  </si>
  <si>
    <t>Business with Mandarin Chinese
Bachelor of Arts (with Honours) - BA (Hons)
English with Mandarin Chinese
Bachelor of Arts (with Honours) - BA (Hons)
French with Mandarin Chinese
Bachelor of Arts (with Honours) - BA (Hons)
Linguistics with Mandarin Chinese
Bachelor of Arts (with Honours) - BA (Hons)
Spanish with Mandarin Chinese
Bachelor of Arts (with Honours) - BA (Hons)
TESOL with Mandarin Chinese
Bachelor of Arts (with Honours) - BA (Hons)
International Business with Mandarin Chinese
Bachelor of Arts (with Honours) - BA (Hons)
International Relations with Mandarin Chinese
Bachelor of Arts (with Honours) - BA (Hons)
Multimedia Journalism with Mandarin Chinese
Bachelor of Arts (with Honours) - BA (Hons)
English with Mandarin Chinese (with Foundation Year)
Bachelor of Arts (with Honours) - BA (Hons)
French with Mandarin Chinese (with Foundation Year)
Bachelor of Arts (with Honours) - BA (Hons)
Linguistics with Mandarin Chinese (with Foundation Year)
Bachelor of Arts (with Honours) - BA (Hons)
Spanish with Mandarin Chinese (with Foundation Year)
Bachelor of Arts (with Honours) - BA (Hons)
TESOL with Mandarin Chinese (with Foundation Year)
Bachelor of Arts (with Honours) - BA (Hons)
 Foundation Year)
International Relations with Mandarin Chinese (with Foundation Year)
Bachelor of Arts (with Honours) - BA (Hons)
Manchester Metropolitan University</t>
  </si>
  <si>
    <t xml:space="preserve">Chinese and Japanese
Bachelor of Arts (with Honours) - BA (Hons)
Chinese and Linguistics
Bachelor of Arts (with Honours) - BA (Hons)
Chinese Studies
Bachelor of Arts (with Honours) - BA (Hons)
French and Chinese
Bachelor of Arts (with Honours) - BA (Hons)
German and Chinese
Bachelor of Arts (with Honours) - BA (Hons)
Italian and Chinese
Bachelor of Arts (with Honours) - BA (Hons)
Politics and Chinese
Bachelor of Arts (with Honours) - BA (Hons)
Portuguese and Chinese
Bachelor of Arts (with Honours) - BA (Hons)
Russian and Chinese
Bachelor of Arts (with Honours) - BA (Hons)
Spanish and Chinese
Bachelor of Arts (with Honours) - BA (Hons)
Art History and Chinese
Bachelor of Arts (with Honours) - BA (Hons)
English Language and Chinese
Bachelor of Arts (with Honours) - BA (Hons)
Film Studies and Chinese
Bachelor of Arts (with Honours) - BA (Hons)
Modern Language and Business &amp; Management (Chinese)
Bachelor of Arts (with Honours) - BA (Hons)
International Disaster Management and Humanitarian Response and Chinese
Bachelor of Science - BSc
</t>
  </si>
  <si>
    <t>Business Management with Mandarin (4 Year)
Bachelor of Arts (with Honours) - BA (Hons)
International Tourism Management with Mandarin
Bachelor of Arts (with Honours) - BA (Hons)</t>
  </si>
  <si>
    <t>Chinese or Japanese Studies
Bachelor of Arts (with Honours) - BA (Hons)
Linguistics with Japanese/Chinese
Bachelor of Arts (with Honours) - BA (Hons)
International Business Management with Placement
Bachelor of Science (with Honours) - BSc (Hons)
Modern Languages
Bachelor of Arts (with Honours) - BA (Hons)
Modern Languages and Business Studies
Bachelor of Arts (with Honours) - BA (Hons)
Modern Languages and Linguistics
Bachelor of Arts (with Honours) - BA (Hons)
Modern Languages, Translation and Interpreting
Bachelor of Arts (with Honours) - BA (Hons)</t>
  </si>
  <si>
    <t>French and Contemporary Chinese Studies
Bachelor of Arts (with Honours) - BA (Hons)
German and Contemporary Chinese Studies
Bachelor of Arts (with Honours) - BA (Hons)
History and Contemporary Chinese Studies
Bachelor of Arts (with Honours) - BA (Hons)
Russian and Contemporary Chinese Studies
Bachelor of Arts (with Honours) - BA (Hons)
Spanish and Contemporary Chinese Studies
Bachelor of Arts (with Honours) - BA (Hons)
Modern Languages with Business
Bachelor of Arts (with Honours) - BA (Hons)</t>
  </si>
  <si>
    <t>International Development and Languages (Chinese, French, Spanish)
Bachelor of Arts (with Honours) - BA (Hons)
International Relations and Languages (Chinese, French, German, Italian, Spanish)
Bachelor of Arts (with Honours) - BA (Hons)
Applied Languages (Chinese, French, German, Italian, Spanish, English as a Foreign Language)
Bachelor of Arts (with Honours) - BA (Hons)Modern Languages
Bachelor of Arts (with Honours) - BA (Hons)
University of Portsmouth</t>
  </si>
  <si>
    <t>International Business with Mandarin
Bachelor of Science (with Honours) - BSc (Hons)</t>
  </si>
  <si>
    <t>International Business (Mandarin Chinese)
Bachelor of Arts (with Honours) - BA (Hons)</t>
  </si>
  <si>
    <t>Chinese Studies
Bachelor of Arts (with Honours) - BA (Hons)
Chinese Studies and History
Bachelor of Arts (with Honours) - BA (Hons)
Chinese Studies with Japanese
Bachelor of Arts (with Honours) - BA (Hons)
Law (with Chinese Law)
Bachelor of Law (with Honours) - LLB (Hons)
Chinese Studies and Business Management
Bachelor of Arts (with Honours) - BA (Hons)</t>
  </si>
  <si>
    <t>Chinese and Linguistics
Bachelor of Arts (with Honours) - BA (Hons)
Chinese Studies
Bachelor of Arts (with Honours) - BA (Hons)
Economics and Chinese
Bachelor of Arts (with Honours) - BA (Hons)
English and Chinese
Bachelor of Arts (with Honours) - BA (Hons)
History and Chinese
Bachelor of Arts (with Honours) - BA (Hons)
Law and Chinese
Bachelor of Arts (with Honours) - BA (Hons)
Music and Chinese
Bachelor of Arts (with Honours) - BA (Hons)
Politics and Chinese
Bachelor of Arts (with Honours) - BA (Hons)
Religions and Chinese
Bachelor of Arts (with Honours) - BA (Hons)
Chinese (Modern and Classical)
Bachelor of Arts (with Honours) - BA (Hons)
Chinese and Japanese Studies
Bachelor of Arts (with Honours) - BA (Hons)
Chinese and Korean Studies
Bachelor of Arts (with Honours) - BA (Hons)
Chinese and World Philosophies
Bachelor of Arts (with Honours) - BA (Hons)
Development Studies and Chinese
Bachelor of Arts (with Honours) - BA (Hons)
International Relations and Chinese
Bachelor of Arts (with Honours) - BA (Hons)
Japanese and Chinese Studies
Bachelor of Arts (with Honours) - BA (Hons)
Social Anthropology and Chinese
Bachelor of Arts (with Honours) - BA (Hons)
Korean and Chinese Studies
Bachelor of Arts (with Honours) - BA (Hons)
Chinese and History of Art/Archaeology
Bachelor of Arts (with Honours) - BA (Hons)</t>
  </si>
  <si>
    <t>English - Chinese Translation and Interpreting
Bachelor of Arts (with Honours) - BA (Hons)
Modern Languages
Bachelor of Arts - BA</t>
  </si>
  <si>
    <t>Chinese and Linguistics
Bachelor of Arts (with Honours) - BA (Hons)
Chinese and Linguistics
Bachelor of Arts (with Honours) - BA (Hons)
Chinese and English Language
Bachelor of Arts (with Honours) - BA (Hons)
Chinese and English Language
Bachelor of Arts (with Honours) - BA (Hons)
Chinese and English Literature
Bachelor of Arts (with Honours) - BA (Hons)
Chinese and English Literature
Bachelor of Arts (with Honours) - BA (Hons)
Chinese and Global Communication
Bachelor of Arts (with Honours) - BA (Hons)
Chinese and International Business
Bachelor of Arts (with Honours) - BA (Hons)
Chinese and International Relations
Bachelor of Arts (with Honours) - BA (Hons)
Chinese and International Relations
Bachelor of Arts (with Honours) - BA (Hons)
Chinese and Global Communication with Foundation
Bachelor of Arts (with Honours) - BA (Hons)
University of Westminster, London</t>
  </si>
  <si>
    <t>Chinese Studies
Bachelor of Arts (with Honours) - BA (Hons)
Chinese Studies and Anthropology
Bachelor of Arts (with Honours) - BA (Hons)
Chinese Studies and English
Bachelor of Arts (with Honours) - BA (Hons)
Chinese Studies and Heritage
Bachelor of Arts (with Honours) - BA (Hons)
Chinese Studies and History
Bachelor of Arts (with Honours) - BA (Hons)
Chinese Studies and Philosophy
Bachelor of Arts (with Honours) - BA (Hons)
Chinese Studies and Medieval Studies
Bachelor of Arts (with Honours) - BA (Hons)
Chinese Studies and Religious Studies
Bachelor of Arts (with Honours) - BA (Hons)
Chinese Studies with Education Studies
Bachelor of Arts (with Honours) - BA (Hons)
Chinese Studies with Foundation Year
Bachelor of Arts (with Honours) - BA (Hons)
Sinology
Bachelor of Arts (with Honours) - BA (Hons)</t>
  </si>
  <si>
    <t>French with Chinese
Bachelor of Arts (with Honours) - BA (Hons)
German with Chinese
Bachelor of Arts (with Honours) - BA (Hons)
Italian with Chinese
Bachelor of Arts (with Honours) - BA (Hons)
Linguistics with Chinese
Bachelor of Arts (with Honours) - BA (Hons)
Hispanic Studies with Chinese
Bachelor of Arts (with Honours) - BA (Hons)
Politics and International Studies with Chinese
Bachelor of Arts (with Honours) - BA (Hons)</t>
  </si>
  <si>
    <t>International Business Management &amp; Languages (Chinese)
Master of Arts (with Honours) - MA (Hons)</t>
  </si>
  <si>
    <t>International Relations and Chinese
Bachelor of Science (with Honours) - BSc (Hons)</t>
  </si>
  <si>
    <t>(No official degrees but students can take a credited module in Mandarin through the Confucius Institute)</t>
  </si>
  <si>
    <t>(No official degrees but students can take a credited module in Mandarin)</t>
  </si>
  <si>
    <t>Translating for Business and International Institutions
MA</t>
  </si>
  <si>
    <t>Translation Studies
MA</t>
  </si>
  <si>
    <t>Chinese Studies
MSc</t>
  </si>
  <si>
    <t>Chinese Studies
Doctor of Philosophy - PhD
China and Globalisation
MSc</t>
  </si>
  <si>
    <t>Chinese and Management
MA
East Asian Cultures and Societies (Language Pathway)
MA
East Asian Studies
Master of Research - Mres</t>
  </si>
  <si>
    <t>LSE-Fudan Double Degree in Financial Statistics and Chinese Economy
MSc
China in Comparative Perspective
MSc
LSE-Fudan Double Degree in the Global Political Economy of China and Europe
MSc</t>
  </si>
  <si>
    <t>Chinese Studies
Doctor of Philosophy - PhD</t>
  </si>
  <si>
    <t>Chinese Studies
MLitt
Interpreting
MA
Translating
MA
Translating and Interpreting
MA</t>
  </si>
  <si>
    <t>Contemporary Chinese Studies
Master of Research - MRes
Contemporary Chinese Studies
Doctor of Philosophy - PhD
Chinese to English Translation and Interpreting
MA
Teaching Chinese to Speakers of Other Languages (TCSOL)
MA</t>
  </si>
  <si>
    <t>Chinese Studies
MA
Advanced Chinese Studies
MA
Chinese and Inner Asian Studies
Doctor of Philosophy - PhD
Chinese Studies (Literature Pathway)
MA
Contemporary China Studies
MSc
International Management (China)
MSc
Politics of China
MSc
Sinology
MA
Taiwan Studies
MA</t>
  </si>
  <si>
    <t>Chinese to English Translation and Language Teaching
MA</t>
  </si>
  <si>
    <t>MA Chinese-English Translation and Professional Practice</t>
  </si>
  <si>
    <t>BA (Hons)
Mandarin Chinese and Global Studies</t>
  </si>
  <si>
    <t>F/T Staff 2018/9</t>
  </si>
  <si>
    <t>F/T Staff 2019/20</t>
  </si>
  <si>
    <t>P/T Staff 2018/9</t>
  </si>
  <si>
    <t>P/T Staff 2019/20</t>
  </si>
  <si>
    <t>Staff Total 2018/19</t>
  </si>
  <si>
    <t>Staff Total 2019/20</t>
  </si>
  <si>
    <t>F/T UG Single H 2018/19</t>
  </si>
  <si>
    <t>F/T UG Single H 2019/20</t>
  </si>
  <si>
    <t>F/T UG Dual H 2018/2019</t>
  </si>
  <si>
    <t>F/T Taught PG 2019/2020</t>
  </si>
  <si>
    <t>F/T PhD 2018/19</t>
  </si>
  <si>
    <t>F/T Taught PG 2018/19</t>
  </si>
  <si>
    <t>F/T UG Dual H 2019/20</t>
  </si>
  <si>
    <t>F/T PhD 2019/20</t>
  </si>
  <si>
    <t>P/T UG Single H 2018/19</t>
  </si>
  <si>
    <t>P/T UG Single H 2019/20</t>
  </si>
  <si>
    <t>P/T UG Single H2 2019/20</t>
  </si>
  <si>
    <t>P/T UG Single H2 2018/19</t>
  </si>
  <si>
    <t>P/T Dual H 2018/19</t>
  </si>
  <si>
    <t>P/T Dual H 2019/20</t>
  </si>
  <si>
    <t>P/T Taught PG 2018/19</t>
  </si>
  <si>
    <t>P/T Taught PG 2019/20</t>
  </si>
  <si>
    <t>P/T PhD 2018/19</t>
  </si>
  <si>
    <t>P/T PhD 2019/20</t>
  </si>
  <si>
    <t>Total Students 2018/19</t>
  </si>
  <si>
    <t>Total Students 2019/20</t>
  </si>
  <si>
    <t>218**</t>
  </si>
  <si>
    <t>16+1</t>
  </si>
  <si>
    <t>n</t>
  </si>
  <si>
    <t>HESA Numbers 2018/19</t>
  </si>
  <si>
    <t>y</t>
  </si>
  <si>
    <t xml:space="preserve">BA Chinese and various graduate programs in the Faculty of Oriental Studies (Humanities). </t>
  </si>
  <si>
    <t xml:space="preserve"> Masters degree in Contemporary China Studies and associated doctoral program in the Oxford School of Global and Area Studies (Social Sciences), MSc in Contemporary Chinese Studies</t>
  </si>
  <si>
    <t>158</t>
  </si>
  <si>
    <t>1225</t>
  </si>
  <si>
    <t>Aberdeen University</t>
  </si>
  <si>
    <t>Birmingham University</t>
  </si>
  <si>
    <t>Bristol University</t>
  </si>
  <si>
    <t>Cambridge University</t>
  </si>
  <si>
    <t>Chester University</t>
  </si>
  <si>
    <t>Edinburgh University</t>
  </si>
  <si>
    <t>Essex University</t>
  </si>
  <si>
    <t>Exeter University</t>
  </si>
  <si>
    <t>Glasgow University</t>
  </si>
  <si>
    <t>Hertfordshire University</t>
  </si>
  <si>
    <t>Hull University</t>
  </si>
  <si>
    <t>Liverpool University</t>
  </si>
  <si>
    <t>Manchester University</t>
  </si>
  <si>
    <t>Nottingham University</t>
  </si>
  <si>
    <t>Oxford University</t>
  </si>
  <si>
    <t>Portsmouth University</t>
  </si>
  <si>
    <t>Sheffield University</t>
  </si>
  <si>
    <t>Southampton University</t>
  </si>
  <si>
    <t>Warwick University</t>
  </si>
  <si>
    <t>Westminster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</si>
</sst>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Verdana"/>
      <family val="2"/>
    </font>
    <font>
      <sz val="8"/>
      <name val="Calibri"/>
      <family val="2"/>
      <scheme val="minor"/>
    </font>
    <font>
      <sz val="10"/>
      <color rgb="FF000000"/>
      <name val="Tahoma"/>
      <family val="2"/>
    </font>
    <font>
      <b/>
      <sz val="10"/>
      <color rgb="FF000000"/>
      <name val="Tahoma"/>
      <family val="2"/>
    </font>
    <font>
      <sz val="10"/>
      <color rgb="FF000000"/>
      <name val="Calibri"/>
      <family val="2"/>
      <scheme val="minor"/>
    </font>
    <font>
      <sz val="10"/>
      <color rgb="FFFF0000"/>
      <name val="Verdana"/>
      <family val="2"/>
    </font>
    <font>
      <sz val="10"/>
      <color theme="9"/>
      <name val="Verdana"/>
      <family val="2"/>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0" fillId="0" borderId="1" xfId="0" applyBorder="1"/>
    <xf numFmtId="0" fontId="0" fillId="0" borderId="2" xfId="0" applyBorder="1"/>
    <xf numFmtId="0" fontId="1" fillId="0" borderId="2" xfId="0" applyFont="1" applyBorder="1"/>
    <xf numFmtId="0" fontId="0" fillId="0" borderId="6" xfId="0" applyBorder="1"/>
    <xf numFmtId="0" fontId="0" fillId="2" borderId="3" xfId="0" applyFill="1" applyBorder="1"/>
    <xf numFmtId="0" fontId="0" fillId="2" borderId="4" xfId="0" applyFill="1" applyBorder="1"/>
    <xf numFmtId="0" fontId="0" fillId="0" borderId="4" xfId="0" applyBorder="1"/>
    <xf numFmtId="0" fontId="1" fillId="2" borderId="4" xfId="0" applyFont="1" applyFill="1" applyBorder="1" applyAlignment="1">
      <alignment horizontal="right" vertical="top" wrapText="1"/>
    </xf>
    <xf numFmtId="0" fontId="1" fillId="0" borderId="7" xfId="0" applyFont="1" applyBorder="1"/>
    <xf numFmtId="0" fontId="0" fillId="0" borderId="8" xfId="0" applyBorder="1"/>
    <xf numFmtId="0" fontId="0" fillId="0" borderId="1" xfId="0" applyBorder="1" applyAlignment="1">
      <alignment wrapText="1"/>
    </xf>
    <xf numFmtId="0" fontId="0" fillId="0" borderId="6" xfId="0" applyBorder="1" applyAlignment="1">
      <alignment wrapText="1"/>
    </xf>
    <xf numFmtId="0" fontId="1" fillId="3" borderId="2" xfId="0" applyFont="1" applyFill="1" applyBorder="1"/>
    <xf numFmtId="0" fontId="0" fillId="0" borderId="0" xfId="0" applyAlignment="1">
      <alignment wrapText="1"/>
    </xf>
    <xf numFmtId="0" fontId="6" fillId="0" borderId="2" xfId="0" applyFont="1" applyBorder="1"/>
    <xf numFmtId="0" fontId="7" fillId="3" borderId="2" xfId="0" applyFont="1" applyFill="1" applyBorder="1"/>
    <xf numFmtId="0" fontId="7" fillId="3" borderId="5" xfId="0" applyFont="1" applyFill="1" applyBorder="1"/>
  </cellXfs>
  <cellStyles count="1">
    <cellStyle name="Normal" xfId="0" builtinId="0"/>
  </cellStyles>
  <dxfs count="71">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Verdana"/>
        <family val="2"/>
        <scheme val="none"/>
      </font>
      <border diagonalUp="0" diagonalDown="0" outline="0">
        <left/>
        <right style="thin">
          <color indexed="64"/>
        </right>
        <top/>
        <bottom/>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Verdana"/>
        <family val="2"/>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Barclay Shoemaker" id="{B40FCAD8-F0D1-C04C-AA0E-DD805B4246CD}" userId="S::barclay.shoemaker@oxforduni.onmicrosoft.com::b49001e6-e3a2-4976-ab65-54db13a4bb0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2811FB-2020-4CB4-A26C-F9F4D917B1D5}" name="Table1" displayName="Table1" ref="A1:AH46" totalsRowCount="1" headerRowDxfId="70" headerRowBorderDxfId="69" tableBorderDxfId="68">
  <autoFilter ref="A1:AH45" xr:uid="{52B3C2B8-54BA-4A9E-97BF-C72C8B384CCD}"/>
  <sortState xmlns:xlrd2="http://schemas.microsoft.com/office/spreadsheetml/2017/richdata2" ref="A2:AH45">
    <sortCondition ref="A1:A45"/>
  </sortState>
  <tableColumns count="34">
    <tableColumn id="1" xr3:uid="{F69C20AC-C880-46AC-8DCA-90B3ACB37321}" name="University Name" totalsRowLabel="Total" dataDxfId="67" totalsRowDxfId="33"/>
    <tableColumn id="3" xr3:uid="{85C66518-8956-432A-82AA-56037A7FE651}" name="PG Only" dataDxfId="66" totalsRowDxfId="32"/>
    <tableColumn id="4" xr3:uid="{544EB896-3B1F-4325-9EF6-E593AADA8740}" name="Confucius Institute" dataDxfId="65" totalsRowDxfId="31"/>
    <tableColumn id="5" xr3:uid="{BBE6DC5F-EC07-4823-825E-19B1BDEFF5EA}" name="Courses Offered Undergraduate" dataDxfId="64" totalsRowDxfId="30"/>
    <tableColumn id="2" xr3:uid="{D8FFACAF-35CF-4E53-A11B-6530B9126493}" name="Courses Offered Postgraduate" dataDxfId="63" totalsRowDxfId="29"/>
    <tableColumn id="6" xr3:uid="{E3B41F06-BFE8-4A22-A934-BDC6708F465C}" name="HESA Numbers 2017/18" totalsRowFunction="sum" dataDxfId="62" totalsRowDxfId="28"/>
    <tableColumn id="10" xr3:uid="{A2F5C0AC-BB69-5142-887A-3B051631E406}" name="HESA Numbers 2018/19" totalsRowLabel="1225" dataDxfId="61" totalsRowDxfId="27"/>
    <tableColumn id="9" xr3:uid="{92BD6E1F-593B-4BC2-9EDE-F65F7ECAF383}" name="Reply Received" dataDxfId="60" totalsRowDxfId="26"/>
    <tableColumn id="11" xr3:uid="{72DACDF2-F452-488A-A052-07CD3C2822B5}" name="F/T Staff 2018/9" totalsRowFunction="sum" dataDxfId="59" totalsRowDxfId="25"/>
    <tableColumn id="21" xr3:uid="{E5953DD5-307F-E041-9259-4FE7C1AD1220}" name="F/T Staff 2019/20" totalsRowFunction="sum" dataDxfId="58" totalsRowDxfId="24"/>
    <tableColumn id="12" xr3:uid="{C5380375-5BF4-4EBC-A88D-CEEEC8CC7302}" name="P/T Staff 2018/9" totalsRowFunction="sum" dataDxfId="57" totalsRowDxfId="23"/>
    <tableColumn id="22" xr3:uid="{5BDD0356-5C14-1F4F-974A-017B89B68ED8}" name="P/T Staff 2019/20" totalsRowFunction="sum" dataDxfId="56" totalsRowDxfId="22"/>
    <tableColumn id="7" xr3:uid="{61AC2580-A802-48FF-A7E9-41950F0D8C65}" name="Staff Total 2018/19" totalsRowFunction="sum" dataDxfId="55" totalsRowDxfId="21"/>
    <tableColumn id="24" xr3:uid="{D879758B-DF2B-9B46-869F-E2FD0B9D77C3}" name="Staff Total 2019/20" totalsRowLabel="158" dataDxfId="54" totalsRowDxfId="20"/>
    <tableColumn id="13" xr3:uid="{55661311-F202-490A-8B78-9F79FEA4E221}" name="F/T UG Single H 2018/19" totalsRowFunction="sum" dataDxfId="53" totalsRowDxfId="19"/>
    <tableColumn id="25" xr3:uid="{D35F48EA-ADE9-2247-83E8-B3D8B59C1E9E}" name="F/T UG Single H 2019/20" totalsRowFunction="sum" dataDxfId="52" totalsRowDxfId="18"/>
    <tableColumn id="14" xr3:uid="{CA9BD476-9D3D-44C8-B35B-414F3C3B1617}" name="F/T UG Dual H 2018/2019" totalsRowFunction="sum" dataDxfId="51" totalsRowDxfId="17"/>
    <tableColumn id="26" xr3:uid="{91C0ECAD-830A-6D46-B8FA-6D9F60650E08}" name="F/T UG Dual H 2019/20" totalsRowFunction="sum" dataDxfId="50" totalsRowDxfId="16"/>
    <tableColumn id="15" xr3:uid="{2279E136-3CCB-4553-9E64-E62D39DAFB5B}" name="F/T Taught PG 2018/19" totalsRowFunction="sum" dataDxfId="49" totalsRowDxfId="15"/>
    <tableColumn id="27" xr3:uid="{17C87DF8-4EA8-D740-A7AE-D4C3229086B4}" name="F/T Taught PG 2019/2020" totalsRowFunction="sum" dataDxfId="48" totalsRowDxfId="14"/>
    <tableColumn id="16" xr3:uid="{95DF31EF-F7E0-44CD-B341-DE588D8F7471}" name="F/T PhD 2018/19" totalsRowFunction="sum" dataDxfId="47" totalsRowDxfId="13"/>
    <tableColumn id="29" xr3:uid="{1DE73DBA-B4B0-AB4C-BE4A-6A353BDD2710}" name="F/T PhD 2019/20" totalsRowFunction="sum" dataDxfId="46" totalsRowDxfId="12"/>
    <tableColumn id="28" xr3:uid="{E6340C55-980D-1243-B210-B1B257D45E19}" name="P/T UG Single H 2018/19" dataDxfId="45" totalsRowDxfId="11"/>
    <tableColumn id="30" xr3:uid="{88AD3D04-F332-D24D-8D84-6943201026FF}" name="P/T UG Single H 2019/20" dataDxfId="44" totalsRowDxfId="10"/>
    <tableColumn id="17" xr3:uid="{EE506526-2F65-4C7B-BB5A-F983586422C5}" name="P/T UG Single H2 2018/19" totalsRowFunction="sum" dataDxfId="43" totalsRowDxfId="9"/>
    <tableColumn id="31" xr3:uid="{646E46C9-CA68-2344-BA05-F3B56B58064A}" name="P/T UG Single H2 2019/20" totalsRowFunction="sum" dataDxfId="42" totalsRowDxfId="8"/>
    <tableColumn id="18" xr3:uid="{83A5DB6E-BC65-4E44-AB55-501ACB621A48}" name="P/T Dual H 2018/19" totalsRowFunction="sum" dataDxfId="41" totalsRowDxfId="7"/>
    <tableColumn id="32" xr3:uid="{85331C16-8E5F-C241-B918-B34F7435E40E}" name="P/T Dual H 2019/20" totalsRowFunction="sum" dataDxfId="40" totalsRowDxfId="6"/>
    <tableColumn id="19" xr3:uid="{C3F12F5B-7D0B-480A-9FC3-A01787352BFC}" name="P/T Taught PG 2018/19" totalsRowFunction="sum" dataDxfId="39" totalsRowDxfId="5"/>
    <tableColumn id="33" xr3:uid="{83BE61F9-2414-8D4F-A0A8-DCA78C6E17C5}" name="P/T Taught PG 2019/20" totalsRowFunction="sum" dataDxfId="38" totalsRowDxfId="4"/>
    <tableColumn id="20" xr3:uid="{2A0C2E7A-4B74-4E77-AD3A-48DB9DD528D2}" name="P/T PhD 2018/19" totalsRowFunction="sum" dataDxfId="37" totalsRowDxfId="3"/>
    <tableColumn id="34" xr3:uid="{94605BF4-574B-484C-839F-BB5B96A80B4C}" name="P/T PhD 2019/20" totalsRowFunction="sum" dataDxfId="36" totalsRowDxfId="2"/>
    <tableColumn id="8" xr3:uid="{2833CA93-BE3C-4AC7-A448-2FFE97C0FED7}" name="Total Students 2018/19" totalsRowFunction="sum" dataDxfId="35" totalsRowDxfId="1"/>
    <tableColumn id="35" xr3:uid="{3037716F-5A8A-FD49-A137-654263B10123}" name="Total Students 2019/20" totalsRowFunction="custom" dataDxfId="34" totalsRowDxfId="0">
      <totalsRowFormula>SUM(AH2:AH45)</totalsRow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19T16:37:43.69" personId="{B40FCAD8-F0D1-C04C-AA0E-DD805B4246CD}" id="{8896F000-136E-0D4E-98C9-394514B9833C}">
    <text xml:space="preserve"> Joint Honours is where students combine Chinese with another subject into a single degree, such as Modern Languages (Chinese) and Translation. We also have a dual degree programme of Modern Chinese in which students can be awarded two bachelor's degrees, by Cardiff University and Beijing Normal University in China respectively, when they have successfully fulfilled the overall requirements of the programme. 
 Single Honours F/T: 9
Joint Honours F/T: 2
combined here ^</text>
  </threadedComment>
  <threadedComment ref="L9" dT="2020-07-03T08:32:09.95" personId="{B40FCAD8-F0D1-C04C-AA0E-DD805B4246CD}" id="{03E886F1-EC9D-D241-93CE-7654806A53D0}">
    <text>(CI teachers/ volunteers)</text>
  </threadedComment>
  <threadedComment ref="R9" dT="2020-07-03T08:33:23.73" personId="{B40FCAD8-F0D1-C04C-AA0E-DD805B4246CD}" id="{E05963E4-F2F9-C34B-BAB2-6A84303B17AD}">
    <text xml:space="preserve">
    Compulsory Modules: depending on which course. Business Management and Chinese - 10 modules, Subject Chinese - 6 modules
    Optional Modules: depending on which course. Business Management and Chinese – 1 optional language module in the final year; Subject Chinese – 4 optional modules.
    Evening or other modules: 4 elective modules for non-degree students </text>
  </threadedComment>
  <threadedComment ref="J14" dT="2020-06-16T12:53:43.93" personId="{B40FCAD8-F0D1-C04C-AA0E-DD805B4246CD}" id="{E48D0D7D-4F1F-E349-8094-BE4B041D73A5}">
    <text>staff member on 10 month contract
Hi Barclay, sorry, this might be misleading, on the website they are listed as academic staff, but they have teaching only contracts with no research component. But I guess they still count as academic staff. The tutors do not count as academic staff, they have working contracts on a GH basis, no fixed positions. 
Academic Staff F/T: 7,5
Academic Staff P/T: 0
Language teaching staff F/T: 4,5 (with one staff having a 10 months contract)
Language teaching staff P/T: 2
Language tutors P/T: 6
Course tutors P/T: 4 (some of them just a few contract hours for tutorials)
Administrative staff F/T: 1 (UG)
Administrative staff P/T: 1 (PG)
decided to discount the language tutors, but kepts everyone else</text>
  </threadedComment>
  <threadedComment ref="V14" dT="2020-06-16T12:59:48.96" personId="{B40FCAD8-F0D1-C04C-AA0E-DD805B4246CD}" id="{A13B5DA1-E4B1-364E-BA86-7FDACD65D251}">
    <text>1 is MScR research masters
also: PhD numbers, Chinese Studies has a number of PhD co-supervisions (both 50% and 30%) for students from other Departments/Schools who work on Chinese topics. These are not included in the numbers here.</text>
  </threadedComment>
  <threadedComment ref="AH14" dT="2020-06-22T12:26:06.01" personId="{B40FCAD8-F0D1-C04C-AA0E-DD805B4246CD}" id="{A1E730D9-D583-4445-89A8-7E361149D936}">
    <text xml:space="preserve">Note from Dr. Gentz: outside students taking Chinese were also counted in since they fill our classrooms in the first two years and use our resources. In 2019-20 for example 30 out of 59 students in our Chinese 1 course were students that did not come from Chinese Studies, there are another 18 in the second year, so this would be 47 students whom we teach the full Chinese language programme in the first two years. This would bring us back to a total number of 202 students for 2019-20 which would be in line with the numbers from last years which have been continuously growing. In addition we run open language courses exclusively for students from other disciplines which also have high numbers of additional students (61 in 2019-20) which means that our language teachers have in fact taught another 108 students in 2019-20.
including the additional 61 open language courses students which would bring the UG student number up to 263. </text>
  </threadedComment>
  <threadedComment ref="AH17" dT="2020-06-24T11:23:11.16" personId="{B40FCAD8-F0D1-C04C-AA0E-DD805B4246CD}" id="{143B4CDE-2BB6-1A4A-AEE3-EA7CD34BA157}">
    <text>Research postgraduate students refers to all students doing China-related PhDs listed on the website of the Scottish Centre for China Research</text>
  </threadedComment>
  <threadedComment ref="AH24" dT="2020-07-20T13:28:02.89" personId="{B40FCAD8-F0D1-C04C-AA0E-DD805B4246CD}" id="{28C5D4F8-0A1E-DC4F-ACEE-82A1E8F0FC93}">
    <text>additionally: 
 Compulsory Modules: 53
Optional Modules: n/a
Evening or other modules: 84</text>
  </threadedComment>
  <threadedComment ref="J34" dT="2020-07-08T18:07:02.03" personId="{B40FCAD8-F0D1-C04C-AA0E-DD805B4246CD}" id="{4CE23880-B83E-7747-89B9-118087039BE5}">
    <text xml:space="preserve">does not include Chinese language study and some of our most prominent China scholars: Rana Mitter and Jennifer Altehenger (History), Todd Hall (International Relations), Biao Xiang (Anthropology) and their research students are left out because they teach in disciplinary departments. </text>
  </threadedComment>
  <threadedComment ref="AH38" dT="2020-06-24T11:23:56.30" personId="{B40FCAD8-F0D1-C04C-AA0E-DD805B4246CD}" id="{13821CE4-C086-F94D-B667-06947EEA22DF}">
    <text xml:space="preserve">**To provide you with some context - we don't run a Masters course in Chinese Studies anymore  - we do run 2 (with a new one launching this year) East Asian Masters  - I'd say that the majority of the modules on the MA, and a good number on the MSc are focused on China. I can provide a list of the China-specific modules open to PGTs  In addition, the core East Asia modules all contain around 30% China-specific content, and this year around 70% of PGT students have chosen to focus their dissertation projects on China as well.  </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4709-C394-45AC-A346-2D486DF0FFAD}">
  <dimension ref="A1:AH55"/>
  <sheetViews>
    <sheetView tabSelected="1" topLeftCell="C31" zoomScale="60" zoomScaleNormal="60" workbookViewId="0">
      <selection activeCell="A9" sqref="A9:AH9"/>
    </sheetView>
  </sheetViews>
  <sheetFormatPr defaultColWidth="8.77734375" defaultRowHeight="14.4" x14ac:dyDescent="0.3"/>
  <cols>
    <col min="1" max="1" width="34.44140625" bestFit="1" customWidth="1"/>
    <col min="2" max="2" width="17.109375" bestFit="1" customWidth="1"/>
    <col min="3" max="3" width="10.44140625" bestFit="1" customWidth="1"/>
    <col min="4" max="4" width="55.77734375" bestFit="1" customWidth="1"/>
    <col min="5" max="5" width="55.77734375" customWidth="1"/>
    <col min="6" max="6" width="22.6640625" customWidth="1"/>
    <col min="7" max="7" width="10.44140625" bestFit="1" customWidth="1"/>
    <col min="8" max="8" width="16.6640625" bestFit="1" customWidth="1"/>
    <col min="17" max="17" width="8.6640625" customWidth="1"/>
    <col min="18" max="19" width="10.44140625" customWidth="1"/>
  </cols>
  <sheetData>
    <row r="1" spans="1:34" ht="63" x14ac:dyDescent="0.3">
      <c r="A1" s="5" t="s">
        <v>0</v>
      </c>
      <c r="B1" s="6" t="s">
        <v>24</v>
      </c>
      <c r="C1" s="6" t="s">
        <v>32</v>
      </c>
      <c r="D1" s="6" t="s">
        <v>33</v>
      </c>
      <c r="E1" s="6" t="s">
        <v>34</v>
      </c>
      <c r="F1" s="6" t="s">
        <v>30</v>
      </c>
      <c r="G1" s="6" t="s">
        <v>113</v>
      </c>
      <c r="H1" s="6" t="s">
        <v>1</v>
      </c>
      <c r="I1" s="8" t="s">
        <v>84</v>
      </c>
      <c r="J1" s="8" t="s">
        <v>85</v>
      </c>
      <c r="K1" s="8" t="s">
        <v>86</v>
      </c>
      <c r="L1" s="8" t="s">
        <v>87</v>
      </c>
      <c r="M1" s="8" t="s">
        <v>88</v>
      </c>
      <c r="N1" s="8" t="s">
        <v>89</v>
      </c>
      <c r="O1" s="8" t="s">
        <v>90</v>
      </c>
      <c r="P1" s="8" t="s">
        <v>91</v>
      </c>
      <c r="Q1" s="8" t="s">
        <v>92</v>
      </c>
      <c r="R1" s="8" t="s">
        <v>96</v>
      </c>
      <c r="S1" s="8" t="s">
        <v>95</v>
      </c>
      <c r="T1" s="8" t="s">
        <v>93</v>
      </c>
      <c r="U1" s="8" t="s">
        <v>94</v>
      </c>
      <c r="V1" s="8" t="s">
        <v>97</v>
      </c>
      <c r="W1" s="8" t="s">
        <v>98</v>
      </c>
      <c r="X1" s="8" t="s">
        <v>99</v>
      </c>
      <c r="Y1" s="8" t="s">
        <v>101</v>
      </c>
      <c r="Z1" s="8" t="s">
        <v>100</v>
      </c>
      <c r="AA1" s="8" t="s">
        <v>102</v>
      </c>
      <c r="AB1" s="8" t="s">
        <v>103</v>
      </c>
      <c r="AC1" s="8" t="s">
        <v>104</v>
      </c>
      <c r="AD1" s="8" t="s">
        <v>105</v>
      </c>
      <c r="AE1" s="8" t="s">
        <v>106</v>
      </c>
      <c r="AF1" s="8" t="s">
        <v>107</v>
      </c>
      <c r="AG1" s="8" t="s">
        <v>108</v>
      </c>
      <c r="AH1" s="8" t="s">
        <v>109</v>
      </c>
    </row>
    <row r="2" spans="1:34" ht="15" customHeight="1" x14ac:dyDescent="0.3">
      <c r="A2" s="2" t="s">
        <v>119</v>
      </c>
      <c r="B2" s="1" t="s">
        <v>22</v>
      </c>
      <c r="C2" s="1" t="s">
        <v>21</v>
      </c>
      <c r="D2" s="11" t="s">
        <v>37</v>
      </c>
      <c r="E2" s="1"/>
      <c r="F2" s="1">
        <v>0</v>
      </c>
      <c r="G2" s="1"/>
      <c r="H2" s="1" t="s">
        <v>22</v>
      </c>
      <c r="I2" s="7"/>
      <c r="J2" s="7"/>
      <c r="K2" s="7"/>
      <c r="L2" s="7"/>
      <c r="M2" s="7"/>
      <c r="N2" s="7"/>
      <c r="O2" s="7"/>
      <c r="P2" s="7"/>
      <c r="Q2" s="7"/>
      <c r="R2" s="7"/>
      <c r="S2" s="7"/>
      <c r="T2" s="7"/>
      <c r="U2" s="7"/>
      <c r="V2" s="7"/>
      <c r="W2" s="7"/>
      <c r="X2" s="7"/>
      <c r="Y2" s="7"/>
      <c r="Z2" s="7"/>
      <c r="AA2" s="7"/>
      <c r="AB2" s="7"/>
      <c r="AC2" s="7"/>
      <c r="AD2" s="7"/>
      <c r="AE2" s="7"/>
      <c r="AF2" s="7"/>
      <c r="AG2" s="7"/>
      <c r="AH2" s="10"/>
    </row>
    <row r="3" spans="1:34" ht="13.95" customHeight="1" x14ac:dyDescent="0.3">
      <c r="A3" s="2" t="s">
        <v>23</v>
      </c>
      <c r="B3" s="1" t="s">
        <v>22</v>
      </c>
      <c r="C3" s="1" t="s">
        <v>22</v>
      </c>
      <c r="D3" s="11" t="s">
        <v>35</v>
      </c>
      <c r="E3" s="11" t="s">
        <v>71</v>
      </c>
      <c r="F3" s="1">
        <v>0</v>
      </c>
      <c r="G3" s="1"/>
      <c r="H3" s="1" t="s">
        <v>22</v>
      </c>
      <c r="I3" s="1"/>
      <c r="J3" s="1"/>
      <c r="K3" s="1"/>
      <c r="L3" s="1"/>
      <c r="M3" s="1"/>
      <c r="N3" s="1"/>
      <c r="O3" s="1"/>
      <c r="P3" s="1"/>
      <c r="Q3" s="1"/>
      <c r="R3" s="1"/>
      <c r="S3" s="1"/>
      <c r="T3" s="1"/>
      <c r="U3" s="1"/>
      <c r="V3" s="1"/>
      <c r="W3" s="1"/>
      <c r="X3" s="1"/>
      <c r="Y3" s="1"/>
      <c r="Z3" s="1"/>
      <c r="AA3" s="1"/>
      <c r="AB3" s="1"/>
      <c r="AC3" s="1"/>
      <c r="AD3" s="1"/>
      <c r="AE3" s="1"/>
      <c r="AF3" s="1"/>
      <c r="AG3" s="1"/>
      <c r="AH3" s="10"/>
    </row>
    <row r="4" spans="1:34" ht="15" customHeight="1" x14ac:dyDescent="0.3">
      <c r="A4" s="13" t="s">
        <v>2</v>
      </c>
      <c r="B4" s="1" t="s">
        <v>22</v>
      </c>
      <c r="C4" s="1" t="s">
        <v>21</v>
      </c>
      <c r="D4" s="11" t="s">
        <v>36</v>
      </c>
      <c r="E4" s="1"/>
      <c r="F4" s="1">
        <v>10</v>
      </c>
      <c r="G4" s="1">
        <v>20</v>
      </c>
      <c r="H4" s="1" t="s">
        <v>21</v>
      </c>
      <c r="I4" s="1">
        <v>1</v>
      </c>
      <c r="J4" s="1">
        <v>1</v>
      </c>
      <c r="K4" s="1"/>
      <c r="L4" s="1">
        <v>1</v>
      </c>
      <c r="M4" s="1">
        <v>1</v>
      </c>
      <c r="N4" s="1">
        <v>2</v>
      </c>
      <c r="O4" s="1"/>
      <c r="P4" s="1"/>
      <c r="Q4" s="1">
        <v>40</v>
      </c>
      <c r="R4" s="1">
        <v>47</v>
      </c>
      <c r="S4" s="1"/>
      <c r="T4" s="1"/>
      <c r="U4" s="1">
        <v>6</v>
      </c>
      <c r="V4" s="1">
        <v>2</v>
      </c>
      <c r="W4" s="1"/>
      <c r="X4" s="1"/>
      <c r="Y4" s="1"/>
      <c r="Z4" s="1"/>
      <c r="AA4" s="1"/>
      <c r="AB4" s="1">
        <v>1</v>
      </c>
      <c r="AC4" s="1"/>
      <c r="AD4" s="1"/>
      <c r="AE4" s="1">
        <v>1</v>
      </c>
      <c r="AF4" s="1"/>
      <c r="AG4" s="1">
        <v>47</v>
      </c>
      <c r="AH4" s="10">
        <v>50</v>
      </c>
    </row>
    <row r="5" spans="1:34" ht="17.55" customHeight="1" x14ac:dyDescent="0.3">
      <c r="A5" s="3" t="s">
        <v>120</v>
      </c>
      <c r="B5" s="1" t="s">
        <v>22</v>
      </c>
      <c r="C5" s="1" t="s">
        <v>22</v>
      </c>
      <c r="D5" s="11" t="s">
        <v>38</v>
      </c>
      <c r="E5" s="1"/>
      <c r="F5" s="1">
        <v>0</v>
      </c>
      <c r="G5" s="1">
        <v>5</v>
      </c>
      <c r="H5" s="1" t="s">
        <v>22</v>
      </c>
      <c r="I5" s="1"/>
      <c r="J5" s="1"/>
      <c r="K5" s="1"/>
      <c r="L5" s="1"/>
      <c r="M5" s="1"/>
      <c r="N5" s="1"/>
      <c r="O5" s="1"/>
      <c r="P5" s="1"/>
      <c r="Q5" s="1"/>
      <c r="R5" s="1"/>
      <c r="S5" s="1"/>
      <c r="T5" s="1"/>
      <c r="U5" s="1"/>
      <c r="V5" s="1"/>
      <c r="W5" s="1"/>
      <c r="X5" s="1"/>
      <c r="Y5" s="1"/>
      <c r="Z5" s="1"/>
      <c r="AA5" s="1"/>
      <c r="AB5" s="1"/>
      <c r="AC5" s="1"/>
      <c r="AD5" s="1"/>
      <c r="AE5" s="1"/>
      <c r="AF5" s="1"/>
      <c r="AG5" s="1"/>
      <c r="AH5" s="10"/>
    </row>
    <row r="6" spans="1:34" ht="17.55" customHeight="1" x14ac:dyDescent="0.3">
      <c r="A6" s="3" t="s">
        <v>121</v>
      </c>
      <c r="B6" s="1" t="s">
        <v>21</v>
      </c>
      <c r="C6" s="1" t="s">
        <v>22</v>
      </c>
      <c r="D6" s="1"/>
      <c r="E6" s="1" t="s">
        <v>25</v>
      </c>
      <c r="F6" s="1">
        <v>15</v>
      </c>
      <c r="G6" s="1">
        <v>20</v>
      </c>
      <c r="H6" s="1" t="s">
        <v>22</v>
      </c>
      <c r="I6" s="1"/>
      <c r="J6" s="1"/>
      <c r="K6" s="1"/>
      <c r="L6" s="1"/>
      <c r="M6" s="1"/>
      <c r="N6" s="1"/>
      <c r="O6" s="1"/>
      <c r="P6" s="1"/>
      <c r="Q6" s="1"/>
      <c r="R6" s="1"/>
      <c r="S6" s="1"/>
      <c r="T6" s="1"/>
      <c r="U6" s="1"/>
      <c r="V6" s="1"/>
      <c r="W6" s="1"/>
      <c r="X6" s="1"/>
      <c r="Y6" s="1"/>
      <c r="Z6" s="1"/>
      <c r="AA6" s="1"/>
      <c r="AB6" s="1"/>
      <c r="AC6" s="1"/>
      <c r="AD6" s="1"/>
      <c r="AE6" s="1"/>
      <c r="AF6" s="1"/>
      <c r="AG6" s="1"/>
      <c r="AH6" s="10"/>
    </row>
    <row r="7" spans="1:34" ht="43.2" x14ac:dyDescent="0.3">
      <c r="A7" s="16" t="s">
        <v>122</v>
      </c>
      <c r="B7" s="1" t="s">
        <v>22</v>
      </c>
      <c r="C7" s="1" t="s">
        <v>22</v>
      </c>
      <c r="D7" s="11" t="s">
        <v>39</v>
      </c>
      <c r="E7" s="1"/>
      <c r="F7" s="1">
        <v>0</v>
      </c>
      <c r="G7" s="1"/>
      <c r="H7" s="1" t="s">
        <v>21</v>
      </c>
      <c r="I7" s="1">
        <v>6</v>
      </c>
      <c r="J7" s="1"/>
      <c r="K7" s="1">
        <v>2</v>
      </c>
      <c r="L7" s="1"/>
      <c r="M7" s="1">
        <v>8</v>
      </c>
      <c r="N7" s="1"/>
      <c r="O7" s="1">
        <v>33</v>
      </c>
      <c r="P7" s="1">
        <v>35</v>
      </c>
      <c r="Q7" s="1"/>
      <c r="R7" s="1">
        <v>1</v>
      </c>
      <c r="S7" s="1">
        <v>6</v>
      </c>
      <c r="T7" s="1">
        <v>8</v>
      </c>
      <c r="U7" s="1">
        <v>40</v>
      </c>
      <c r="V7" s="1">
        <v>29</v>
      </c>
      <c r="W7" s="1"/>
      <c r="X7" s="1"/>
      <c r="Y7" s="1"/>
      <c r="Z7" s="1"/>
      <c r="AA7" s="1"/>
      <c r="AB7" s="1"/>
      <c r="AC7" s="1"/>
      <c r="AD7" s="1"/>
      <c r="AE7" s="1"/>
      <c r="AF7" s="1"/>
      <c r="AG7" s="1">
        <v>79</v>
      </c>
      <c r="AH7" s="10">
        <v>73</v>
      </c>
    </row>
    <row r="8" spans="1:34" ht="17.55" customHeight="1" x14ac:dyDescent="0.3">
      <c r="A8" s="13" t="s">
        <v>3</v>
      </c>
      <c r="B8" s="1" t="s">
        <v>22</v>
      </c>
      <c r="C8" s="1" t="s">
        <v>21</v>
      </c>
      <c r="D8" s="11" t="s">
        <v>40</v>
      </c>
      <c r="E8" s="1"/>
      <c r="F8" s="1">
        <v>10</v>
      </c>
      <c r="G8" s="1">
        <v>15</v>
      </c>
      <c r="H8" s="1" t="s">
        <v>21</v>
      </c>
      <c r="I8" s="1">
        <v>3</v>
      </c>
      <c r="J8" s="1">
        <v>3</v>
      </c>
      <c r="K8" s="1">
        <v>1</v>
      </c>
      <c r="L8" s="1">
        <v>1</v>
      </c>
      <c r="M8" s="1">
        <v>4</v>
      </c>
      <c r="N8" s="1">
        <v>4</v>
      </c>
      <c r="O8" s="1">
        <v>18</v>
      </c>
      <c r="P8" s="1">
        <v>11</v>
      </c>
      <c r="Q8" s="1"/>
      <c r="R8" s="1">
        <v>20</v>
      </c>
      <c r="S8" s="1"/>
      <c r="T8" s="1"/>
      <c r="U8" s="1"/>
      <c r="V8" s="1"/>
      <c r="W8" s="1"/>
      <c r="X8" s="1"/>
      <c r="Y8" s="1"/>
      <c r="Z8" s="1"/>
      <c r="AA8" s="1"/>
      <c r="AB8" s="1"/>
      <c r="AC8" s="1"/>
      <c r="AD8" s="1"/>
      <c r="AE8" s="1"/>
      <c r="AF8" s="1"/>
      <c r="AG8" s="1">
        <v>18</v>
      </c>
      <c r="AH8" s="10">
        <v>31</v>
      </c>
    </row>
    <row r="9" spans="1:34" ht="408.6" customHeight="1" x14ac:dyDescent="0.3">
      <c r="A9" s="13" t="s">
        <v>4</v>
      </c>
      <c r="B9" s="1" t="s">
        <v>22</v>
      </c>
      <c r="C9" s="1" t="s">
        <v>21</v>
      </c>
      <c r="D9" s="11" t="s">
        <v>41</v>
      </c>
      <c r="E9" s="1"/>
      <c r="F9" s="1">
        <v>30</v>
      </c>
      <c r="G9" s="1"/>
      <c r="H9" s="1" t="s">
        <v>22</v>
      </c>
      <c r="I9" s="1"/>
      <c r="J9" s="1">
        <v>2</v>
      </c>
      <c r="K9" s="1"/>
      <c r="L9" s="1">
        <v>5</v>
      </c>
      <c r="M9" s="1"/>
      <c r="N9" s="1">
        <v>7</v>
      </c>
      <c r="O9" s="1"/>
      <c r="P9" s="1"/>
      <c r="Q9" s="1"/>
      <c r="R9" s="1">
        <v>52</v>
      </c>
      <c r="S9" s="1"/>
      <c r="T9" s="1"/>
      <c r="U9" s="1"/>
      <c r="V9" s="1"/>
      <c r="W9" s="1"/>
      <c r="X9" s="1"/>
      <c r="Y9" s="1"/>
      <c r="Z9" s="1"/>
      <c r="AA9" s="1"/>
      <c r="AB9" s="1"/>
      <c r="AC9" s="1"/>
      <c r="AD9" s="1"/>
      <c r="AE9" s="1"/>
      <c r="AF9" s="1"/>
      <c r="AG9" s="1"/>
      <c r="AH9" s="10">
        <v>52</v>
      </c>
    </row>
    <row r="10" spans="1:34" ht="273.60000000000002" x14ac:dyDescent="0.3">
      <c r="A10" s="3" t="s">
        <v>123</v>
      </c>
      <c r="B10" s="1" t="s">
        <v>22</v>
      </c>
      <c r="C10" s="1" t="s">
        <v>22</v>
      </c>
      <c r="D10" s="11" t="s">
        <v>42</v>
      </c>
      <c r="E10" s="1"/>
      <c r="F10" s="1">
        <v>15</v>
      </c>
      <c r="G10" s="1">
        <v>15</v>
      </c>
      <c r="H10" s="1" t="s">
        <v>22</v>
      </c>
      <c r="I10" s="1"/>
      <c r="J10" s="1"/>
      <c r="K10" s="1"/>
      <c r="L10" s="1"/>
      <c r="M10" s="1"/>
      <c r="N10" s="1"/>
      <c r="O10" s="1"/>
      <c r="P10" s="1"/>
      <c r="Q10" s="1"/>
      <c r="R10" s="1"/>
      <c r="S10" s="1"/>
      <c r="T10" s="1"/>
      <c r="U10" s="1"/>
      <c r="V10" s="1"/>
      <c r="W10" s="1"/>
      <c r="X10" s="1"/>
      <c r="Y10" s="1"/>
      <c r="Z10" s="1"/>
      <c r="AA10" s="1"/>
      <c r="AB10" s="1"/>
      <c r="AC10" s="1"/>
      <c r="AD10" s="1"/>
      <c r="AE10" s="1"/>
      <c r="AF10" s="1"/>
      <c r="AG10" s="1"/>
      <c r="AH10" s="10"/>
    </row>
    <row r="11" spans="1:34" ht="16.05" customHeight="1" x14ac:dyDescent="0.3">
      <c r="A11" s="3" t="s">
        <v>5</v>
      </c>
      <c r="B11" s="1" t="s">
        <v>22</v>
      </c>
      <c r="C11" s="1" t="s">
        <v>21</v>
      </c>
      <c r="D11" s="11" t="s">
        <v>43</v>
      </c>
      <c r="E11" s="4"/>
      <c r="F11" s="4">
        <v>5</v>
      </c>
      <c r="G11" s="4">
        <v>5</v>
      </c>
      <c r="H11" s="1" t="s">
        <v>22</v>
      </c>
      <c r="I11" s="1"/>
      <c r="J11" s="1"/>
      <c r="K11" s="1"/>
      <c r="L11" s="1"/>
      <c r="M11" s="1"/>
      <c r="N11" s="1"/>
      <c r="O11" s="1"/>
      <c r="P11" s="1"/>
      <c r="Q11" s="1"/>
      <c r="R11" s="1"/>
      <c r="S11" s="1"/>
      <c r="T11" s="1"/>
      <c r="U11" s="1"/>
      <c r="V11" s="1"/>
      <c r="W11" s="1"/>
      <c r="X11" s="1"/>
      <c r="Y11" s="1"/>
      <c r="Z11" s="1"/>
      <c r="AA11" s="1"/>
      <c r="AB11" s="1"/>
      <c r="AC11" s="1"/>
      <c r="AD11" s="1"/>
      <c r="AE11" s="1"/>
      <c r="AF11" s="1"/>
      <c r="AG11" s="1"/>
      <c r="AH11" s="10"/>
    </row>
    <row r="12" spans="1:34" ht="16.5" customHeight="1" x14ac:dyDescent="0.3">
      <c r="A12" s="3" t="s">
        <v>6</v>
      </c>
      <c r="B12" s="1" t="s">
        <v>22</v>
      </c>
      <c r="C12" s="1" t="s">
        <v>22</v>
      </c>
      <c r="D12" s="11" t="s">
        <v>44</v>
      </c>
      <c r="E12" s="1"/>
      <c r="F12" s="1">
        <v>50</v>
      </c>
      <c r="G12" s="1">
        <v>55</v>
      </c>
      <c r="H12" s="1" t="s">
        <v>22</v>
      </c>
      <c r="I12" s="1"/>
      <c r="J12" s="1"/>
      <c r="K12" s="1"/>
      <c r="L12" s="1"/>
      <c r="M12" s="1"/>
      <c r="N12" s="1"/>
      <c r="O12" s="1"/>
      <c r="P12" s="1"/>
      <c r="Q12" s="1"/>
      <c r="R12" s="1"/>
      <c r="S12" s="1"/>
      <c r="T12" s="1"/>
      <c r="U12" s="1"/>
      <c r="V12" s="1"/>
      <c r="W12" s="1"/>
      <c r="X12" s="1"/>
      <c r="Y12" s="1"/>
      <c r="Z12" s="1"/>
      <c r="AA12" s="1"/>
      <c r="AB12" s="1"/>
      <c r="AC12" s="1"/>
      <c r="AD12" s="1"/>
      <c r="AE12" s="1"/>
      <c r="AF12" s="1"/>
      <c r="AG12" s="1"/>
      <c r="AH12" s="10"/>
    </row>
    <row r="13" spans="1:34" ht="16.95" customHeight="1" x14ac:dyDescent="0.3">
      <c r="A13" s="3" t="s">
        <v>27</v>
      </c>
      <c r="B13" s="1" t="s">
        <v>22</v>
      </c>
      <c r="C13" s="1" t="s">
        <v>21</v>
      </c>
      <c r="D13" s="1" t="s">
        <v>69</v>
      </c>
      <c r="E13" s="1"/>
      <c r="F13" s="1">
        <v>0</v>
      </c>
      <c r="G13" s="1"/>
      <c r="H13" s="1" t="s">
        <v>22</v>
      </c>
      <c r="I13" s="1"/>
      <c r="J13" s="1"/>
      <c r="K13" s="1"/>
      <c r="L13" s="1"/>
      <c r="M13" s="1"/>
      <c r="N13" s="1"/>
      <c r="O13" s="1"/>
      <c r="P13" s="1"/>
      <c r="Q13" s="1"/>
      <c r="R13" s="1"/>
      <c r="S13" s="1"/>
      <c r="T13" s="1"/>
      <c r="U13" s="1"/>
      <c r="V13" s="1"/>
      <c r="W13" s="1"/>
      <c r="X13" s="1"/>
      <c r="Y13" s="1"/>
      <c r="Z13" s="1"/>
      <c r="AA13" s="1"/>
      <c r="AB13" s="1"/>
      <c r="AC13" s="1"/>
      <c r="AD13" s="1"/>
      <c r="AE13" s="1"/>
      <c r="AF13" s="1"/>
      <c r="AG13" s="1"/>
      <c r="AH13" s="10"/>
    </row>
    <row r="14" spans="1:34" ht="13.5" customHeight="1" x14ac:dyDescent="0.3">
      <c r="A14" s="16" t="s">
        <v>124</v>
      </c>
      <c r="B14" s="1" t="s">
        <v>21</v>
      </c>
      <c r="C14" s="1" t="s">
        <v>21</v>
      </c>
      <c r="D14" s="11"/>
      <c r="E14" s="11" t="s">
        <v>45</v>
      </c>
      <c r="F14" s="1">
        <v>150</v>
      </c>
      <c r="G14" s="1">
        <v>140</v>
      </c>
      <c r="H14" s="1" t="s">
        <v>21</v>
      </c>
      <c r="I14" s="1">
        <v>12</v>
      </c>
      <c r="J14" s="1">
        <v>14</v>
      </c>
      <c r="K14" s="1"/>
      <c r="L14" s="1">
        <v>3</v>
      </c>
      <c r="M14" s="1">
        <v>12</v>
      </c>
      <c r="N14" s="1">
        <v>17</v>
      </c>
      <c r="O14" s="1">
        <v>70</v>
      </c>
      <c r="P14" s="1">
        <v>70</v>
      </c>
      <c r="Q14" s="1">
        <v>109</v>
      </c>
      <c r="R14" s="1">
        <v>84</v>
      </c>
      <c r="S14" s="1">
        <v>13</v>
      </c>
      <c r="T14" s="1">
        <v>15</v>
      </c>
      <c r="U14" s="1">
        <v>27</v>
      </c>
      <c r="V14" s="1" t="s">
        <v>111</v>
      </c>
      <c r="W14" s="1"/>
      <c r="X14" s="1">
        <v>1</v>
      </c>
      <c r="Y14" s="1"/>
      <c r="Z14" s="1"/>
      <c r="AA14" s="1"/>
      <c r="AB14" s="1"/>
      <c r="AC14" s="1"/>
      <c r="AD14" s="1"/>
      <c r="AE14" s="1"/>
      <c r="AF14" s="1"/>
      <c r="AG14" s="1">
        <v>219</v>
      </c>
      <c r="AH14" s="10">
        <v>263</v>
      </c>
    </row>
    <row r="15" spans="1:34" ht="16.5" customHeight="1" x14ac:dyDescent="0.3">
      <c r="A15" s="3" t="s">
        <v>125</v>
      </c>
      <c r="B15" s="1" t="s">
        <v>21</v>
      </c>
      <c r="C15" s="1" t="s">
        <v>22</v>
      </c>
      <c r="D15" s="1"/>
      <c r="E15" s="1" t="s">
        <v>82</v>
      </c>
      <c r="F15" s="1">
        <v>20</v>
      </c>
      <c r="G15" s="1">
        <v>20</v>
      </c>
      <c r="H15" s="1" t="s">
        <v>22</v>
      </c>
      <c r="I15" s="1"/>
      <c r="J15" s="1"/>
      <c r="K15" s="1"/>
      <c r="L15" s="1"/>
      <c r="M15" s="1"/>
      <c r="N15" s="1"/>
      <c r="O15" s="1"/>
      <c r="P15" s="1"/>
      <c r="Q15" s="1"/>
      <c r="R15" s="1"/>
      <c r="S15" s="1"/>
      <c r="T15" s="1"/>
      <c r="U15" s="1"/>
      <c r="V15" s="1"/>
      <c r="W15" s="1"/>
      <c r="X15" s="1"/>
      <c r="Y15" s="1"/>
      <c r="Z15" s="1"/>
      <c r="AA15" s="1"/>
      <c r="AB15" s="1"/>
      <c r="AC15" s="1"/>
      <c r="AD15" s="1"/>
      <c r="AE15" s="1"/>
      <c r="AF15" s="1"/>
      <c r="AG15" s="1"/>
      <c r="AH15" s="10"/>
    </row>
    <row r="16" spans="1:34" ht="16.05" customHeight="1" x14ac:dyDescent="0.3">
      <c r="A16" s="16" t="s">
        <v>126</v>
      </c>
      <c r="B16" s="1" t="s">
        <v>22</v>
      </c>
      <c r="C16" s="1" t="s">
        <v>22</v>
      </c>
      <c r="D16" s="11" t="s">
        <v>46</v>
      </c>
      <c r="E16" s="11" t="s">
        <v>72</v>
      </c>
      <c r="F16" s="1">
        <v>0</v>
      </c>
      <c r="G16" s="1"/>
      <c r="H16" s="1" t="s">
        <v>21</v>
      </c>
      <c r="I16" s="1">
        <v>5</v>
      </c>
      <c r="J16" s="1">
        <v>5</v>
      </c>
      <c r="K16" s="1"/>
      <c r="L16" s="1">
        <v>1</v>
      </c>
      <c r="M16" s="1">
        <v>5</v>
      </c>
      <c r="N16" s="1">
        <v>6</v>
      </c>
      <c r="O16" s="1"/>
      <c r="P16" s="1"/>
      <c r="Q16" s="1">
        <v>54</v>
      </c>
      <c r="R16" s="1">
        <v>60</v>
      </c>
      <c r="S16" s="1"/>
      <c r="T16" s="1"/>
      <c r="U16" s="1">
        <v>6</v>
      </c>
      <c r="V16" s="1"/>
      <c r="W16" s="1"/>
      <c r="X16" s="1"/>
      <c r="Y16" s="1"/>
      <c r="Z16" s="1"/>
      <c r="AA16" s="1"/>
      <c r="AB16" s="1"/>
      <c r="AC16" s="1"/>
      <c r="AD16" s="1">
        <v>1</v>
      </c>
      <c r="AE16" s="1"/>
      <c r="AF16" s="1">
        <v>1</v>
      </c>
      <c r="AG16" s="1">
        <v>60</v>
      </c>
      <c r="AH16" s="10">
        <v>62</v>
      </c>
    </row>
    <row r="17" spans="1:34" ht="17.55" customHeight="1" x14ac:dyDescent="0.3">
      <c r="A17" s="16" t="s">
        <v>127</v>
      </c>
      <c r="B17" s="1" t="s">
        <v>21</v>
      </c>
      <c r="C17" s="1" t="s">
        <v>21</v>
      </c>
      <c r="D17" s="1"/>
      <c r="E17" s="11" t="s">
        <v>73</v>
      </c>
      <c r="F17" s="1">
        <v>5</v>
      </c>
      <c r="G17" s="1">
        <v>10</v>
      </c>
      <c r="H17" s="1" t="s">
        <v>21</v>
      </c>
      <c r="I17" s="1">
        <v>2</v>
      </c>
      <c r="J17" s="1">
        <v>3</v>
      </c>
      <c r="K17" s="1">
        <v>1</v>
      </c>
      <c r="L17" s="1">
        <v>2</v>
      </c>
      <c r="M17" s="1">
        <v>3</v>
      </c>
      <c r="N17" s="1">
        <v>5</v>
      </c>
      <c r="O17" s="1"/>
      <c r="P17" s="1"/>
      <c r="Q17" s="1"/>
      <c r="R17" s="1"/>
      <c r="S17" s="1">
        <v>8</v>
      </c>
      <c r="T17" s="1">
        <v>7</v>
      </c>
      <c r="U17" s="1">
        <v>3</v>
      </c>
      <c r="V17" s="1">
        <v>52</v>
      </c>
      <c r="W17" s="1">
        <v>2</v>
      </c>
      <c r="X17" s="1"/>
      <c r="Y17" s="1"/>
      <c r="Z17" s="1"/>
      <c r="AA17" s="1"/>
      <c r="AB17" s="1"/>
      <c r="AC17" s="1"/>
      <c r="AD17" s="1"/>
      <c r="AE17" s="1">
        <v>2</v>
      </c>
      <c r="AF17" s="1"/>
      <c r="AG17" s="1">
        <v>13</v>
      </c>
      <c r="AH17" s="10">
        <v>61</v>
      </c>
    </row>
    <row r="18" spans="1:34" ht="15.45" customHeight="1" x14ac:dyDescent="0.3">
      <c r="A18" s="3" t="s">
        <v>7</v>
      </c>
      <c r="B18" s="1" t="s">
        <v>22</v>
      </c>
      <c r="C18" s="1" t="s">
        <v>21</v>
      </c>
      <c r="D18" s="11" t="s">
        <v>47</v>
      </c>
      <c r="E18" s="1"/>
      <c r="F18" s="1">
        <v>20</v>
      </c>
      <c r="G18" s="1">
        <v>20</v>
      </c>
      <c r="H18" s="1" t="s">
        <v>22</v>
      </c>
      <c r="I18" s="1"/>
      <c r="J18" s="1"/>
      <c r="K18" s="1"/>
      <c r="L18" s="1"/>
      <c r="M18" s="1"/>
      <c r="N18" s="1"/>
      <c r="O18" s="1"/>
      <c r="P18" s="1"/>
      <c r="Q18" s="1"/>
      <c r="R18" s="1"/>
      <c r="S18" s="1"/>
      <c r="T18" s="1"/>
      <c r="U18" s="1"/>
      <c r="V18" s="1"/>
      <c r="W18" s="1"/>
      <c r="X18" s="1"/>
      <c r="Y18" s="1"/>
      <c r="Z18" s="1"/>
      <c r="AA18" s="1"/>
      <c r="AB18" s="1"/>
      <c r="AC18" s="1"/>
      <c r="AD18" s="1"/>
      <c r="AE18" s="1"/>
      <c r="AF18" s="1"/>
      <c r="AG18" s="1"/>
      <c r="AH18" s="10"/>
    </row>
    <row r="19" spans="1:34" ht="28.8" x14ac:dyDescent="0.3">
      <c r="A19" s="13" t="s">
        <v>8</v>
      </c>
      <c r="B19" s="1" t="s">
        <v>21</v>
      </c>
      <c r="C19" s="1" t="s">
        <v>21</v>
      </c>
      <c r="D19" s="1"/>
      <c r="E19" s="11" t="s">
        <v>67</v>
      </c>
      <c r="F19" s="1">
        <v>0</v>
      </c>
      <c r="G19" s="1"/>
      <c r="H19" s="1" t="s">
        <v>21</v>
      </c>
      <c r="I19" s="1">
        <v>5</v>
      </c>
      <c r="J19" s="1">
        <v>3</v>
      </c>
      <c r="K19" s="1">
        <v>1</v>
      </c>
      <c r="L19" s="1"/>
      <c r="M19" s="1">
        <v>6</v>
      </c>
      <c r="N19" s="1">
        <v>3</v>
      </c>
      <c r="O19" s="1">
        <v>30</v>
      </c>
      <c r="P19" s="1">
        <v>32</v>
      </c>
      <c r="Q19" s="1"/>
      <c r="R19" s="1"/>
      <c r="S19" s="1">
        <v>10</v>
      </c>
      <c r="T19" s="1">
        <v>12</v>
      </c>
      <c r="U19" s="1">
        <v>1</v>
      </c>
      <c r="V19" s="1"/>
      <c r="W19" s="1"/>
      <c r="X19" s="1"/>
      <c r="Y19" s="1"/>
      <c r="Z19" s="1"/>
      <c r="AA19" s="1"/>
      <c r="AB19" s="1"/>
      <c r="AC19" s="1"/>
      <c r="AD19" s="1"/>
      <c r="AE19" s="1"/>
      <c r="AF19" s="1"/>
      <c r="AG19" s="1">
        <v>41</v>
      </c>
      <c r="AH19" s="10">
        <v>44</v>
      </c>
    </row>
    <row r="20" spans="1:34" ht="16.95" customHeight="1" x14ac:dyDescent="0.3">
      <c r="A20" s="3" t="s">
        <v>128</v>
      </c>
      <c r="B20" s="1" t="s">
        <v>22</v>
      </c>
      <c r="C20" s="1" t="s">
        <v>22</v>
      </c>
      <c r="D20" s="11" t="s">
        <v>48</v>
      </c>
      <c r="E20" s="1"/>
      <c r="F20" s="1">
        <v>0</v>
      </c>
      <c r="G20" s="1"/>
      <c r="H20" s="1" t="s">
        <v>22</v>
      </c>
      <c r="I20" s="1"/>
      <c r="J20" s="1"/>
      <c r="K20" s="1"/>
      <c r="L20" s="1"/>
      <c r="M20" s="1"/>
      <c r="N20" s="1"/>
      <c r="O20" s="1"/>
      <c r="P20" s="1"/>
      <c r="Q20" s="1"/>
      <c r="R20" s="1"/>
      <c r="S20" s="1"/>
      <c r="T20" s="1"/>
      <c r="U20" s="1"/>
      <c r="V20" s="1"/>
      <c r="W20" s="1"/>
      <c r="X20" s="1"/>
      <c r="Y20" s="1"/>
      <c r="Z20" s="1"/>
      <c r="AA20" s="1"/>
      <c r="AB20" s="1"/>
      <c r="AC20" s="1"/>
      <c r="AD20" s="1"/>
      <c r="AE20" s="1"/>
      <c r="AF20" s="1"/>
      <c r="AG20" s="1"/>
      <c r="AH20" s="10"/>
    </row>
    <row r="21" spans="1:34" ht="14.55" customHeight="1" x14ac:dyDescent="0.3">
      <c r="A21" s="3" t="s">
        <v>129</v>
      </c>
      <c r="B21" s="1" t="s">
        <v>22</v>
      </c>
      <c r="C21" s="1" t="s">
        <v>21</v>
      </c>
      <c r="D21" s="11" t="s">
        <v>49</v>
      </c>
      <c r="E21" s="1"/>
      <c r="F21" s="1">
        <v>40</v>
      </c>
      <c r="G21" s="1">
        <v>40</v>
      </c>
      <c r="H21" s="1" t="s">
        <v>22</v>
      </c>
      <c r="I21" s="1"/>
      <c r="J21" s="1"/>
      <c r="K21" s="1"/>
      <c r="L21" s="1"/>
      <c r="M21" s="1"/>
      <c r="N21" s="1"/>
      <c r="O21" s="1"/>
      <c r="P21" s="1"/>
      <c r="Q21" s="1"/>
      <c r="R21" s="1"/>
      <c r="S21" s="1"/>
      <c r="T21" s="1"/>
      <c r="U21" s="1"/>
      <c r="V21" s="1"/>
      <c r="W21" s="1"/>
      <c r="X21" s="1"/>
      <c r="Y21" s="1"/>
      <c r="Z21" s="1"/>
      <c r="AA21" s="1"/>
      <c r="AB21" s="1"/>
      <c r="AC21" s="1"/>
      <c r="AD21" s="1"/>
      <c r="AE21" s="1"/>
      <c r="AF21" s="1"/>
      <c r="AG21" s="1"/>
      <c r="AH21" s="10"/>
    </row>
    <row r="22" spans="1:34" ht="16.5" customHeight="1" x14ac:dyDescent="0.3">
      <c r="A22" s="3" t="s">
        <v>29</v>
      </c>
      <c r="B22" s="1" t="s">
        <v>22</v>
      </c>
      <c r="C22" s="1" t="s">
        <v>22</v>
      </c>
      <c r="D22" s="1" t="s">
        <v>70</v>
      </c>
      <c r="E22" s="1"/>
      <c r="F22" s="1">
        <v>35</v>
      </c>
      <c r="G22" s="1">
        <v>20</v>
      </c>
      <c r="H22" s="1" t="s">
        <v>22</v>
      </c>
      <c r="I22" s="1"/>
      <c r="J22" s="1"/>
      <c r="K22" s="1"/>
      <c r="L22" s="1"/>
      <c r="M22" s="1"/>
      <c r="N22" s="1"/>
      <c r="O22" s="1"/>
      <c r="P22" s="1"/>
      <c r="Q22" s="1"/>
      <c r="R22" s="1"/>
      <c r="S22" s="1"/>
      <c r="T22" s="1"/>
      <c r="U22" s="1"/>
      <c r="V22" s="1"/>
      <c r="W22" s="1"/>
      <c r="X22" s="1"/>
      <c r="Y22" s="1"/>
      <c r="Z22" s="1"/>
      <c r="AA22" s="1"/>
      <c r="AB22" s="1"/>
      <c r="AC22" s="1"/>
      <c r="AD22" s="1"/>
      <c r="AE22" s="1"/>
      <c r="AF22" s="1"/>
      <c r="AG22" s="1"/>
      <c r="AH22" s="10"/>
    </row>
    <row r="23" spans="1:34" ht="16.5" customHeight="1" x14ac:dyDescent="0.3">
      <c r="A23" s="16" t="s">
        <v>9</v>
      </c>
      <c r="B23" s="1" t="s">
        <v>21</v>
      </c>
      <c r="C23" s="1" t="s">
        <v>22</v>
      </c>
      <c r="D23" s="1"/>
      <c r="E23" s="12" t="s">
        <v>74</v>
      </c>
      <c r="F23" s="4">
        <v>45</v>
      </c>
      <c r="G23" s="4">
        <v>55</v>
      </c>
      <c r="H23" s="1" t="s">
        <v>21</v>
      </c>
      <c r="I23" s="1">
        <v>5</v>
      </c>
      <c r="J23" s="1">
        <v>6</v>
      </c>
      <c r="K23" s="1">
        <v>2</v>
      </c>
      <c r="L23" s="1"/>
      <c r="M23" s="1">
        <v>7</v>
      </c>
      <c r="N23" s="1">
        <v>6</v>
      </c>
      <c r="O23" s="1"/>
      <c r="P23" s="1"/>
      <c r="Q23" s="1"/>
      <c r="R23" s="1"/>
      <c r="S23" s="1">
        <v>32</v>
      </c>
      <c r="T23" s="1">
        <v>34</v>
      </c>
      <c r="U23" s="1">
        <v>27</v>
      </c>
      <c r="V23" s="1">
        <v>20</v>
      </c>
      <c r="W23" s="1"/>
      <c r="X23" s="1"/>
      <c r="Y23" s="1"/>
      <c r="Z23" s="1"/>
      <c r="AA23" s="1"/>
      <c r="AB23" s="1"/>
      <c r="AC23" s="1">
        <v>1</v>
      </c>
      <c r="AD23" s="1">
        <v>2</v>
      </c>
      <c r="AE23" s="1">
        <v>3</v>
      </c>
      <c r="AF23" s="1">
        <v>3</v>
      </c>
      <c r="AG23" s="1">
        <v>63</v>
      </c>
      <c r="AH23" s="10">
        <v>59</v>
      </c>
    </row>
    <row r="24" spans="1:34" ht="345.6" x14ac:dyDescent="0.3">
      <c r="A24" s="13" t="s">
        <v>10</v>
      </c>
      <c r="B24" s="1" t="s">
        <v>22</v>
      </c>
      <c r="C24" s="1" t="s">
        <v>21</v>
      </c>
      <c r="D24" s="11" t="s">
        <v>50</v>
      </c>
      <c r="E24" s="1"/>
      <c r="F24" s="1">
        <v>5</v>
      </c>
      <c r="G24" s="1">
        <v>5</v>
      </c>
      <c r="H24" s="1" t="s">
        <v>21</v>
      </c>
      <c r="I24" s="1">
        <v>2</v>
      </c>
      <c r="J24" s="1">
        <v>5</v>
      </c>
      <c r="K24" s="1"/>
      <c r="L24" s="1">
        <v>2</v>
      </c>
      <c r="M24" s="1">
        <v>2</v>
      </c>
      <c r="N24" s="1">
        <v>7</v>
      </c>
      <c r="O24" s="1"/>
      <c r="P24" s="1"/>
      <c r="Q24" s="1"/>
      <c r="R24" s="1">
        <v>17</v>
      </c>
      <c r="S24" s="1"/>
      <c r="T24" s="1"/>
      <c r="U24" s="1"/>
      <c r="V24" s="1">
        <v>1</v>
      </c>
      <c r="W24" s="1"/>
      <c r="X24" s="1"/>
      <c r="Y24" s="1"/>
      <c r="Z24" s="1"/>
      <c r="AA24" s="1"/>
      <c r="AB24" s="1"/>
      <c r="AC24" s="1"/>
      <c r="AD24" s="1"/>
      <c r="AE24" s="1"/>
      <c r="AF24" s="1"/>
      <c r="AG24" s="1"/>
      <c r="AH24" s="10">
        <v>18</v>
      </c>
    </row>
    <row r="25" spans="1:34" ht="16.95" customHeight="1" x14ac:dyDescent="0.3">
      <c r="A25" s="3" t="s">
        <v>11</v>
      </c>
      <c r="B25" s="1" t="s">
        <v>22</v>
      </c>
      <c r="C25" s="1" t="s">
        <v>21</v>
      </c>
      <c r="D25" s="11" t="s">
        <v>51</v>
      </c>
      <c r="E25" s="11" t="s">
        <v>75</v>
      </c>
      <c r="F25" s="1">
        <v>125</v>
      </c>
      <c r="G25" s="1">
        <v>120</v>
      </c>
      <c r="H25" s="1" t="s">
        <v>22</v>
      </c>
      <c r="I25" s="1"/>
      <c r="J25" s="1"/>
      <c r="K25" s="1"/>
      <c r="L25" s="1"/>
      <c r="M25" s="1"/>
      <c r="N25" s="1"/>
      <c r="O25" s="1"/>
      <c r="P25" s="1"/>
      <c r="Q25" s="1"/>
      <c r="R25" s="1"/>
      <c r="S25" s="1"/>
      <c r="T25" s="1"/>
      <c r="U25" s="1"/>
      <c r="V25" s="1"/>
      <c r="W25" s="1"/>
      <c r="X25" s="1"/>
      <c r="Y25" s="1"/>
      <c r="Z25" s="1"/>
      <c r="AA25" s="1"/>
      <c r="AB25" s="1"/>
      <c r="AC25" s="1"/>
      <c r="AD25" s="1"/>
      <c r="AE25" s="1"/>
      <c r="AF25" s="1"/>
      <c r="AG25" s="1"/>
      <c r="AH25" s="10"/>
    </row>
    <row r="26" spans="1:34" ht="15.45" customHeight="1" x14ac:dyDescent="0.3">
      <c r="A26" s="3" t="s">
        <v>130</v>
      </c>
      <c r="B26" s="1" t="s">
        <v>22</v>
      </c>
      <c r="C26" s="1" t="s">
        <v>21</v>
      </c>
      <c r="D26" s="11" t="s">
        <v>52</v>
      </c>
      <c r="E26" s="1"/>
      <c r="F26" s="1">
        <v>15</v>
      </c>
      <c r="G26" s="1">
        <v>20</v>
      </c>
      <c r="H26" s="1" t="s">
        <v>22</v>
      </c>
      <c r="I26" s="1"/>
      <c r="J26" s="1"/>
      <c r="K26" s="1"/>
      <c r="L26" s="1"/>
      <c r="M26" s="1"/>
      <c r="N26" s="1"/>
      <c r="O26" s="1"/>
      <c r="P26" s="1"/>
      <c r="Q26" s="1"/>
      <c r="R26" s="1"/>
      <c r="S26" s="1"/>
      <c r="T26" s="1"/>
      <c r="U26" s="1"/>
      <c r="V26" s="1"/>
      <c r="W26" s="1"/>
      <c r="X26" s="1"/>
      <c r="Y26" s="1"/>
      <c r="Z26" s="1"/>
      <c r="AA26" s="1"/>
      <c r="AB26" s="1"/>
      <c r="AC26" s="1"/>
      <c r="AD26" s="1"/>
      <c r="AE26" s="1"/>
      <c r="AF26" s="1"/>
      <c r="AG26" s="1"/>
      <c r="AH26" s="10"/>
    </row>
    <row r="27" spans="1:34" ht="115.2" x14ac:dyDescent="0.3">
      <c r="A27" s="16" t="s">
        <v>12</v>
      </c>
      <c r="B27" s="1" t="s">
        <v>22</v>
      </c>
      <c r="C27" s="1" t="s">
        <v>21</v>
      </c>
      <c r="D27" s="11" t="s">
        <v>68</v>
      </c>
      <c r="E27" s="11" t="s">
        <v>76</v>
      </c>
      <c r="F27" s="1">
        <v>0</v>
      </c>
      <c r="G27" s="1"/>
      <c r="H27" s="1" t="s">
        <v>21</v>
      </c>
      <c r="I27" s="1"/>
      <c r="J27" s="1">
        <v>3</v>
      </c>
      <c r="K27" s="1"/>
      <c r="L27" s="1">
        <v>1</v>
      </c>
      <c r="M27" s="1"/>
      <c r="N27" s="1">
        <v>4</v>
      </c>
      <c r="O27" s="1"/>
      <c r="P27" s="1"/>
      <c r="Q27" s="1"/>
      <c r="R27" s="1">
        <v>13</v>
      </c>
      <c r="S27" s="1"/>
      <c r="T27" s="1"/>
      <c r="U27" s="1"/>
      <c r="V27" s="1"/>
      <c r="W27" s="1"/>
      <c r="X27" s="1"/>
      <c r="Y27" s="1"/>
      <c r="Z27" s="1"/>
      <c r="AA27" s="1"/>
      <c r="AB27" s="1"/>
      <c r="AC27" s="1"/>
      <c r="AD27" s="1"/>
      <c r="AE27" s="1"/>
      <c r="AF27" s="1"/>
      <c r="AG27" s="1"/>
      <c r="AH27" s="10">
        <v>13</v>
      </c>
    </row>
    <row r="28" spans="1:34" ht="18.45" customHeight="1" x14ac:dyDescent="0.3">
      <c r="A28" s="15" t="s">
        <v>13</v>
      </c>
      <c r="B28" s="1" t="s">
        <v>22</v>
      </c>
      <c r="C28" s="1" t="s">
        <v>22</v>
      </c>
      <c r="D28" s="11" t="s">
        <v>53</v>
      </c>
      <c r="E28" s="1"/>
      <c r="F28" s="1">
        <v>5</v>
      </c>
      <c r="G28" s="1">
        <v>10</v>
      </c>
      <c r="H28" s="1" t="s">
        <v>21</v>
      </c>
      <c r="I28" s="1">
        <v>1</v>
      </c>
      <c r="J28" s="1"/>
      <c r="K28" s="1">
        <v>2</v>
      </c>
      <c r="L28" s="1"/>
      <c r="M28" s="1">
        <v>3</v>
      </c>
      <c r="N28" s="1">
        <v>5</v>
      </c>
      <c r="O28" s="1"/>
      <c r="P28" s="1"/>
      <c r="Q28" s="1">
        <v>35</v>
      </c>
      <c r="R28" s="1"/>
      <c r="S28" s="1"/>
      <c r="T28" s="1"/>
      <c r="U28" s="1"/>
      <c r="V28" s="1"/>
      <c r="W28" s="1"/>
      <c r="X28" s="1"/>
      <c r="Y28" s="1"/>
      <c r="Z28" s="1"/>
      <c r="AA28" s="1"/>
      <c r="AB28" s="1"/>
      <c r="AC28" s="1"/>
      <c r="AD28" s="1"/>
      <c r="AE28" s="1"/>
      <c r="AF28" s="1"/>
      <c r="AG28" s="1">
        <v>35</v>
      </c>
      <c r="AH28" s="10"/>
    </row>
    <row r="29" spans="1:34" ht="16.5" customHeight="1" x14ac:dyDescent="0.3">
      <c r="A29" s="3" t="s">
        <v>131</v>
      </c>
      <c r="B29" s="1" t="s">
        <v>22</v>
      </c>
      <c r="C29" s="1" t="s">
        <v>21</v>
      </c>
      <c r="D29" s="11" t="s">
        <v>54</v>
      </c>
      <c r="E29" s="11" t="s">
        <v>77</v>
      </c>
      <c r="F29" s="1">
        <v>85</v>
      </c>
      <c r="G29" s="1">
        <v>85</v>
      </c>
      <c r="H29" s="1" t="s">
        <v>22</v>
      </c>
      <c r="I29" s="1"/>
      <c r="J29" s="1"/>
      <c r="K29" s="1"/>
      <c r="L29" s="1"/>
      <c r="M29" s="1"/>
      <c r="N29" s="1"/>
      <c r="O29" s="1"/>
      <c r="P29" s="1"/>
      <c r="Q29" s="1"/>
      <c r="R29" s="1"/>
      <c r="S29" s="1"/>
      <c r="T29" s="1"/>
      <c r="U29" s="1"/>
      <c r="V29" s="1"/>
      <c r="W29" s="1"/>
      <c r="X29" s="1"/>
      <c r="Y29" s="1"/>
      <c r="Z29" s="1"/>
      <c r="AA29" s="1"/>
      <c r="AB29" s="1"/>
      <c r="AC29" s="1"/>
      <c r="AD29" s="1"/>
      <c r="AE29" s="1"/>
      <c r="AF29" s="1"/>
      <c r="AG29" s="1"/>
      <c r="AH29" s="10"/>
    </row>
    <row r="30" spans="1:34" ht="16.95" customHeight="1" x14ac:dyDescent="0.3">
      <c r="A30" s="3" t="s">
        <v>14</v>
      </c>
      <c r="B30" s="1" t="s">
        <v>22</v>
      </c>
      <c r="C30" s="1" t="s">
        <v>22</v>
      </c>
      <c r="D30" s="11" t="s">
        <v>55</v>
      </c>
      <c r="E30" s="1"/>
      <c r="F30" s="1">
        <v>0</v>
      </c>
      <c r="G30" s="1"/>
      <c r="H30" s="1" t="s">
        <v>22</v>
      </c>
      <c r="I30" s="1"/>
      <c r="J30" s="1"/>
      <c r="K30" s="1"/>
      <c r="L30" s="1"/>
      <c r="M30" s="1"/>
      <c r="N30" s="1"/>
      <c r="O30" s="1"/>
      <c r="P30" s="1"/>
      <c r="Q30" s="1"/>
      <c r="R30" s="1"/>
      <c r="S30" s="1"/>
      <c r="T30" s="1"/>
      <c r="U30" s="1"/>
      <c r="V30" s="1"/>
      <c r="W30" s="1"/>
      <c r="X30" s="1"/>
      <c r="Y30" s="1"/>
      <c r="Z30" s="1"/>
      <c r="AA30" s="1"/>
      <c r="AB30" s="1"/>
      <c r="AC30" s="1"/>
      <c r="AD30" s="1"/>
      <c r="AE30" s="1"/>
      <c r="AF30" s="1"/>
      <c r="AG30" s="1"/>
      <c r="AH30" s="10"/>
    </row>
    <row r="31" spans="1:34" ht="18.45" customHeight="1" x14ac:dyDescent="0.3">
      <c r="A31" s="16" t="s">
        <v>15</v>
      </c>
      <c r="B31" s="1" t="s">
        <v>22</v>
      </c>
      <c r="C31" s="1" t="s">
        <v>21</v>
      </c>
      <c r="D31" s="11" t="s">
        <v>56</v>
      </c>
      <c r="E31" s="11" t="s">
        <v>78</v>
      </c>
      <c r="F31" s="1">
        <v>10</v>
      </c>
      <c r="G31" s="1">
        <v>15</v>
      </c>
      <c r="H31" s="1" t="s">
        <v>21</v>
      </c>
      <c r="I31" s="1">
        <v>13</v>
      </c>
      <c r="J31" s="1">
        <v>14</v>
      </c>
      <c r="K31" s="1">
        <v>1</v>
      </c>
      <c r="L31" s="1">
        <v>6</v>
      </c>
      <c r="M31" s="1">
        <v>14</v>
      </c>
      <c r="N31" s="1">
        <v>20</v>
      </c>
      <c r="O31" s="1">
        <v>4</v>
      </c>
      <c r="P31" s="1">
        <v>8</v>
      </c>
      <c r="Q31" s="1">
        <v>72</v>
      </c>
      <c r="R31" s="1">
        <v>92</v>
      </c>
      <c r="S31" s="1">
        <v>113</v>
      </c>
      <c r="T31" s="1">
        <v>108</v>
      </c>
      <c r="U31" s="1">
        <v>4</v>
      </c>
      <c r="V31" s="1">
        <v>5</v>
      </c>
      <c r="W31" s="1"/>
      <c r="X31" s="1"/>
      <c r="Y31" s="1"/>
      <c r="Z31" s="1"/>
      <c r="AA31" s="1"/>
      <c r="AB31" s="1"/>
      <c r="AC31" s="1"/>
      <c r="AD31" s="1"/>
      <c r="AE31" s="1">
        <v>3</v>
      </c>
      <c r="AF31" s="1">
        <v>2</v>
      </c>
      <c r="AG31" s="1">
        <v>196</v>
      </c>
      <c r="AH31" s="10">
        <v>215</v>
      </c>
    </row>
    <row r="32" spans="1:34" ht="28.8" x14ac:dyDescent="0.3">
      <c r="A32" s="3" t="s">
        <v>16</v>
      </c>
      <c r="B32" s="1" t="s">
        <v>22</v>
      </c>
      <c r="C32" s="1" t="s">
        <v>22</v>
      </c>
      <c r="D32" s="11" t="s">
        <v>83</v>
      </c>
      <c r="E32" s="1"/>
      <c r="F32" s="1">
        <v>30</v>
      </c>
      <c r="G32" s="1">
        <v>35</v>
      </c>
      <c r="H32" s="1" t="s">
        <v>22</v>
      </c>
      <c r="I32" s="1"/>
      <c r="J32" s="1"/>
      <c r="K32" s="1"/>
      <c r="L32" s="1"/>
      <c r="M32" s="1"/>
      <c r="N32" s="1"/>
      <c r="O32" s="1"/>
      <c r="P32" s="1"/>
      <c r="Q32" s="1"/>
      <c r="R32" s="1"/>
      <c r="S32" s="1"/>
      <c r="T32" s="1"/>
      <c r="U32" s="1"/>
      <c r="V32" s="1"/>
      <c r="W32" s="1"/>
      <c r="X32" s="1"/>
      <c r="Y32" s="1"/>
      <c r="Z32" s="1"/>
      <c r="AA32" s="1"/>
      <c r="AB32" s="1"/>
      <c r="AC32" s="1"/>
      <c r="AD32" s="1"/>
      <c r="AE32" s="1"/>
      <c r="AF32" s="1"/>
      <c r="AG32" s="1"/>
      <c r="AH32" s="10"/>
    </row>
    <row r="33" spans="1:34" ht="15" customHeight="1" x14ac:dyDescent="0.3">
      <c r="A33" s="13" t="s">
        <v>132</v>
      </c>
      <c r="B33" s="1" t="s">
        <v>22</v>
      </c>
      <c r="C33" s="1" t="s">
        <v>21</v>
      </c>
      <c r="D33" s="11" t="s">
        <v>57</v>
      </c>
      <c r="E33" s="11" t="s">
        <v>79</v>
      </c>
      <c r="F33" s="1">
        <v>185</v>
      </c>
      <c r="G33" s="1">
        <v>115</v>
      </c>
      <c r="H33" s="1" t="s">
        <v>21</v>
      </c>
      <c r="I33" s="1">
        <v>5</v>
      </c>
      <c r="J33" s="1">
        <v>19</v>
      </c>
      <c r="K33" s="1">
        <v>1</v>
      </c>
      <c r="L33" s="1">
        <v>1</v>
      </c>
      <c r="M33" s="1">
        <v>6</v>
      </c>
      <c r="N33" s="1">
        <v>20</v>
      </c>
      <c r="O33" s="1">
        <v>28</v>
      </c>
      <c r="P33" s="1">
        <v>1</v>
      </c>
      <c r="Q33" s="1">
        <v>156</v>
      </c>
      <c r="R33" s="1">
        <v>52</v>
      </c>
      <c r="S33" s="1">
        <v>23</v>
      </c>
      <c r="T33" s="1"/>
      <c r="U33" s="1">
        <v>5</v>
      </c>
      <c r="V33" s="1">
        <v>12</v>
      </c>
      <c r="W33" s="1"/>
      <c r="X33" s="1"/>
      <c r="Y33" s="1"/>
      <c r="Z33" s="1"/>
      <c r="AA33" s="1"/>
      <c r="AB33" s="1"/>
      <c r="AC33" s="1"/>
      <c r="AD33" s="1"/>
      <c r="AE33" s="1"/>
      <c r="AF33" s="1"/>
      <c r="AG33" s="1">
        <v>189</v>
      </c>
      <c r="AH33" s="10">
        <v>88</v>
      </c>
    </row>
    <row r="34" spans="1:34" ht="14.55" customHeight="1" x14ac:dyDescent="0.3">
      <c r="A34" s="13" t="s">
        <v>133</v>
      </c>
      <c r="B34" s="1" t="s">
        <v>22</v>
      </c>
      <c r="C34" s="1" t="s">
        <v>112</v>
      </c>
      <c r="D34" s="11" t="s">
        <v>115</v>
      </c>
      <c r="E34" s="11" t="s">
        <v>116</v>
      </c>
      <c r="F34" s="1">
        <v>90</v>
      </c>
      <c r="G34" s="1">
        <v>80</v>
      </c>
      <c r="H34" s="1" t="s">
        <v>114</v>
      </c>
      <c r="I34" s="1"/>
      <c r="J34" s="1">
        <v>10</v>
      </c>
      <c r="K34" s="1"/>
      <c r="L34" s="1">
        <v>2</v>
      </c>
      <c r="M34" s="1"/>
      <c r="N34" s="1">
        <v>12</v>
      </c>
      <c r="O34" s="1"/>
      <c r="P34" s="1">
        <v>60</v>
      </c>
      <c r="Q34" s="1"/>
      <c r="R34" s="1"/>
      <c r="S34" s="1"/>
      <c r="T34" s="1">
        <v>15</v>
      </c>
      <c r="U34" s="1"/>
      <c r="V34" s="1">
        <v>25</v>
      </c>
      <c r="W34" s="1"/>
      <c r="X34" s="1"/>
      <c r="Y34" s="1"/>
      <c r="Z34" s="1"/>
      <c r="AA34" s="1"/>
      <c r="AB34" s="1"/>
      <c r="AC34" s="1"/>
      <c r="AD34" s="1"/>
      <c r="AE34" s="1"/>
      <c r="AF34" s="1"/>
      <c r="AG34" s="1"/>
      <c r="AH34" s="10">
        <v>100</v>
      </c>
    </row>
    <row r="35" spans="1:34" ht="16.05" customHeight="1" x14ac:dyDescent="0.3">
      <c r="A35" s="3" t="s">
        <v>134</v>
      </c>
      <c r="B35" s="1" t="s">
        <v>22</v>
      </c>
      <c r="C35" s="1" t="s">
        <v>22</v>
      </c>
      <c r="D35" s="11" t="s">
        <v>58</v>
      </c>
      <c r="E35" s="1"/>
      <c r="F35" s="1">
        <v>0</v>
      </c>
      <c r="G35" s="1"/>
      <c r="H35" s="1" t="s">
        <v>22</v>
      </c>
      <c r="I35" s="1"/>
      <c r="J35" s="1"/>
      <c r="K35" s="1"/>
      <c r="L35" s="1"/>
      <c r="M35" s="1"/>
      <c r="N35" s="1"/>
      <c r="O35" s="1"/>
      <c r="P35" s="1"/>
      <c r="Q35" s="1"/>
      <c r="R35" s="1"/>
      <c r="S35" s="1"/>
      <c r="T35" s="1"/>
      <c r="U35" s="1"/>
      <c r="V35" s="1"/>
      <c r="W35" s="1"/>
      <c r="X35" s="1"/>
      <c r="Y35" s="1"/>
      <c r="Z35" s="1"/>
      <c r="AA35" s="1"/>
      <c r="AB35" s="1"/>
      <c r="AC35" s="1"/>
      <c r="AD35" s="1"/>
      <c r="AE35" s="1"/>
      <c r="AF35" s="1"/>
      <c r="AG35" s="1"/>
      <c r="AH35" s="10"/>
    </row>
    <row r="36" spans="1:34" ht="16.5" customHeight="1" x14ac:dyDescent="0.3">
      <c r="A36" s="3" t="s">
        <v>17</v>
      </c>
      <c r="B36" s="1" t="s">
        <v>22</v>
      </c>
      <c r="C36" s="1" t="s">
        <v>22</v>
      </c>
      <c r="D36" s="11" t="s">
        <v>59</v>
      </c>
      <c r="E36" s="1"/>
      <c r="F36" s="1">
        <v>0</v>
      </c>
      <c r="G36" s="1"/>
      <c r="H36" s="1" t="s">
        <v>22</v>
      </c>
      <c r="I36" s="1"/>
      <c r="J36" s="1"/>
      <c r="K36" s="1"/>
      <c r="L36" s="1"/>
      <c r="M36" s="1"/>
      <c r="N36" s="1"/>
      <c r="O36" s="1"/>
      <c r="P36" s="1"/>
      <c r="Q36" s="1"/>
      <c r="R36" s="1"/>
      <c r="S36" s="1"/>
      <c r="T36" s="1"/>
      <c r="U36" s="1"/>
      <c r="V36" s="1"/>
      <c r="W36" s="1"/>
      <c r="X36" s="1"/>
      <c r="Y36" s="1"/>
      <c r="Z36" s="1"/>
      <c r="AA36" s="1"/>
      <c r="AB36" s="1"/>
      <c r="AC36" s="1"/>
      <c r="AD36" s="1"/>
      <c r="AE36" s="1"/>
      <c r="AF36" s="1"/>
      <c r="AG36" s="1"/>
      <c r="AH36" s="10"/>
    </row>
    <row r="37" spans="1:34" ht="15.45" customHeight="1" x14ac:dyDescent="0.3">
      <c r="A37" s="13" t="s">
        <v>26</v>
      </c>
      <c r="B37" s="1" t="s">
        <v>22</v>
      </c>
      <c r="C37" s="1" t="s">
        <v>22</v>
      </c>
      <c r="D37" s="11" t="s">
        <v>60</v>
      </c>
      <c r="E37" s="1"/>
      <c r="F37" s="1">
        <v>0</v>
      </c>
      <c r="G37" s="1"/>
      <c r="H37" s="1" t="s">
        <v>21</v>
      </c>
      <c r="I37" s="1">
        <v>1</v>
      </c>
      <c r="J37" s="1">
        <v>1</v>
      </c>
      <c r="K37" s="1">
        <v>1</v>
      </c>
      <c r="L37" s="1">
        <v>2</v>
      </c>
      <c r="M37" s="1">
        <v>2</v>
      </c>
      <c r="N37" s="1">
        <v>3</v>
      </c>
      <c r="O37" s="1"/>
      <c r="P37" s="1"/>
      <c r="Q37" s="1">
        <v>19</v>
      </c>
      <c r="R37" s="1">
        <v>8</v>
      </c>
      <c r="S37" s="1"/>
      <c r="T37" s="1"/>
      <c r="U37" s="1"/>
      <c r="V37" s="1"/>
      <c r="W37" s="1"/>
      <c r="X37" s="1"/>
      <c r="Y37" s="1"/>
      <c r="Z37" s="1"/>
      <c r="AA37" s="1"/>
      <c r="AB37" s="1"/>
      <c r="AC37" s="1"/>
      <c r="AD37" s="1"/>
      <c r="AE37" s="1"/>
      <c r="AF37" s="1"/>
      <c r="AG37" s="1">
        <v>19</v>
      </c>
      <c r="AH37" s="10">
        <v>8</v>
      </c>
    </row>
    <row r="38" spans="1:34" ht="16.5" customHeight="1" x14ac:dyDescent="0.3">
      <c r="A38" s="16" t="s">
        <v>135</v>
      </c>
      <c r="B38" s="1" t="s">
        <v>22</v>
      </c>
      <c r="C38" s="1" t="s">
        <v>21</v>
      </c>
      <c r="D38" s="11" t="s">
        <v>61</v>
      </c>
      <c r="E38" s="1"/>
      <c r="F38" s="1">
        <v>55</v>
      </c>
      <c r="G38" s="1">
        <v>40</v>
      </c>
      <c r="H38" s="1" t="s">
        <v>21</v>
      </c>
      <c r="I38" s="1">
        <v>8</v>
      </c>
      <c r="J38" s="1">
        <v>7</v>
      </c>
      <c r="K38" s="1">
        <v>3</v>
      </c>
      <c r="L38" s="1">
        <v>3</v>
      </c>
      <c r="M38" s="1">
        <v>11</v>
      </c>
      <c r="N38" s="1">
        <v>10</v>
      </c>
      <c r="O38" s="1">
        <v>22</v>
      </c>
      <c r="P38" s="1">
        <v>27</v>
      </c>
      <c r="Q38" s="1">
        <v>46</v>
      </c>
      <c r="R38" s="1">
        <v>15</v>
      </c>
      <c r="S38" s="1">
        <v>103</v>
      </c>
      <c r="T38" s="1">
        <v>164</v>
      </c>
      <c r="U38" s="1">
        <v>8</v>
      </c>
      <c r="V38" s="1">
        <v>11</v>
      </c>
      <c r="W38" s="1"/>
      <c r="X38" s="1"/>
      <c r="Y38" s="1"/>
      <c r="Z38" s="1"/>
      <c r="AA38" s="1"/>
      <c r="AB38" s="1"/>
      <c r="AC38" s="1"/>
      <c r="AD38" s="1"/>
      <c r="AE38" s="1">
        <v>2</v>
      </c>
      <c r="AF38" s="1">
        <v>1</v>
      </c>
      <c r="AG38" s="1">
        <v>181</v>
      </c>
      <c r="AH38" s="10" t="s">
        <v>110</v>
      </c>
    </row>
    <row r="39" spans="1:34" ht="19.05" customHeight="1" x14ac:dyDescent="0.3">
      <c r="A39" s="16" t="s">
        <v>18</v>
      </c>
      <c r="B39" s="1" t="s">
        <v>22</v>
      </c>
      <c r="C39" s="1" t="s">
        <v>21</v>
      </c>
      <c r="D39" s="11" t="s">
        <v>62</v>
      </c>
      <c r="E39" s="11" t="s">
        <v>80</v>
      </c>
      <c r="F39" s="1">
        <v>185</v>
      </c>
      <c r="G39" s="1">
        <v>160</v>
      </c>
      <c r="H39" s="1" t="s">
        <v>21</v>
      </c>
      <c r="I39" s="1">
        <v>9</v>
      </c>
      <c r="J39" s="1">
        <v>10</v>
      </c>
      <c r="K39" s="1">
        <v>5</v>
      </c>
      <c r="L39" s="1">
        <v>1</v>
      </c>
      <c r="M39" s="1">
        <v>14</v>
      </c>
      <c r="N39" s="1">
        <v>11</v>
      </c>
      <c r="O39" s="1">
        <v>61</v>
      </c>
      <c r="P39" s="1">
        <v>39</v>
      </c>
      <c r="Q39" s="1">
        <v>106</v>
      </c>
      <c r="R39" s="1">
        <v>65</v>
      </c>
      <c r="S39" s="1">
        <v>29</v>
      </c>
      <c r="T39" s="1">
        <v>24</v>
      </c>
      <c r="U39" s="1">
        <v>9</v>
      </c>
      <c r="V39" s="1">
        <v>5</v>
      </c>
      <c r="W39" s="1"/>
      <c r="X39" s="1"/>
      <c r="Y39" s="1">
        <v>1</v>
      </c>
      <c r="Z39" s="1"/>
      <c r="AA39" s="1">
        <v>1</v>
      </c>
      <c r="AB39" s="1">
        <v>1</v>
      </c>
      <c r="AC39" s="1">
        <v>12</v>
      </c>
      <c r="AD39" s="1">
        <v>10</v>
      </c>
      <c r="AE39" s="1">
        <v>2</v>
      </c>
      <c r="AF39" s="1">
        <v>1</v>
      </c>
      <c r="AG39" s="1">
        <v>221</v>
      </c>
      <c r="AH39" s="10">
        <v>145</v>
      </c>
    </row>
    <row r="40" spans="1:34" ht="18" customHeight="1" x14ac:dyDescent="0.3">
      <c r="A40" s="3" t="s">
        <v>136</v>
      </c>
      <c r="B40" s="1" t="s">
        <v>22</v>
      </c>
      <c r="C40" s="1" t="s">
        <v>21</v>
      </c>
      <c r="D40" s="1" t="s">
        <v>69</v>
      </c>
      <c r="E40" s="4"/>
      <c r="F40" s="4">
        <v>0</v>
      </c>
      <c r="G40" s="4"/>
      <c r="H40" s="1" t="s">
        <v>22</v>
      </c>
      <c r="I40" s="1"/>
      <c r="J40" s="4"/>
      <c r="K40" s="1"/>
      <c r="L40" s="4"/>
      <c r="M40" s="4"/>
      <c r="N40" s="4"/>
      <c r="O40" s="1"/>
      <c r="P40" s="4"/>
      <c r="Q40" s="1"/>
      <c r="R40" s="4"/>
      <c r="S40" s="1"/>
      <c r="T40" s="4"/>
      <c r="U40" s="1"/>
      <c r="V40" s="4"/>
      <c r="W40" s="4"/>
      <c r="X40" s="4"/>
      <c r="Y40" s="1"/>
      <c r="Z40" s="4"/>
      <c r="AA40" s="1"/>
      <c r="AB40" s="4"/>
      <c r="AC40" s="1"/>
      <c r="AD40" s="4"/>
      <c r="AE40" s="1"/>
      <c r="AF40" s="4"/>
      <c r="AG40" s="4"/>
      <c r="AH40" s="4"/>
    </row>
    <row r="41" spans="1:34" ht="18" customHeight="1" x14ac:dyDescent="0.3">
      <c r="A41" s="3" t="s">
        <v>31</v>
      </c>
      <c r="B41" s="1" t="s">
        <v>22</v>
      </c>
      <c r="C41" s="1" t="s">
        <v>22</v>
      </c>
      <c r="D41" s="11" t="s">
        <v>63</v>
      </c>
      <c r="E41" s="11" t="s">
        <v>81</v>
      </c>
      <c r="F41" s="1">
        <v>15</v>
      </c>
      <c r="G41" s="1">
        <v>10</v>
      </c>
      <c r="H41" s="1" t="s">
        <v>22</v>
      </c>
      <c r="I41" s="1"/>
      <c r="J41" s="1"/>
      <c r="K41" s="1"/>
      <c r="L41" s="1"/>
      <c r="M41" s="1"/>
      <c r="N41" s="1"/>
      <c r="O41" s="1"/>
      <c r="P41" s="1"/>
      <c r="Q41" s="1"/>
      <c r="R41" s="1"/>
      <c r="S41" s="1"/>
      <c r="T41" s="1"/>
      <c r="U41" s="1"/>
      <c r="V41" s="1"/>
      <c r="W41" s="1"/>
      <c r="X41" s="1"/>
      <c r="Y41" s="1"/>
      <c r="Z41" s="1"/>
      <c r="AA41" s="1"/>
      <c r="AB41" s="1"/>
      <c r="AC41" s="1"/>
      <c r="AD41" s="1"/>
      <c r="AE41" s="1"/>
      <c r="AF41" s="1"/>
      <c r="AG41" s="1"/>
      <c r="AH41" s="10"/>
    </row>
    <row r="42" spans="1:34" x14ac:dyDescent="0.3">
      <c r="A42" s="3" t="s">
        <v>19</v>
      </c>
      <c r="B42" s="1" t="s">
        <v>22</v>
      </c>
      <c r="C42" s="1" t="s">
        <v>21</v>
      </c>
      <c r="D42" s="1" t="s">
        <v>69</v>
      </c>
      <c r="E42" s="1"/>
      <c r="F42" s="1">
        <v>0</v>
      </c>
      <c r="G42" s="1"/>
      <c r="H42" s="1" t="s">
        <v>22</v>
      </c>
      <c r="I42" s="1"/>
      <c r="J42" s="1"/>
      <c r="K42" s="1"/>
      <c r="L42" s="1"/>
      <c r="M42" s="1"/>
      <c r="N42" s="1"/>
      <c r="O42" s="1"/>
      <c r="P42" s="1"/>
      <c r="Q42" s="1"/>
      <c r="R42" s="1"/>
      <c r="S42" s="1"/>
      <c r="T42" s="1"/>
      <c r="U42" s="1"/>
      <c r="V42" s="1"/>
      <c r="W42" s="1"/>
      <c r="X42" s="1"/>
      <c r="Y42" s="1"/>
      <c r="Z42" s="1"/>
      <c r="AA42" s="1"/>
      <c r="AB42" s="1"/>
      <c r="AC42" s="1"/>
      <c r="AD42" s="1"/>
      <c r="AE42" s="1"/>
      <c r="AF42" s="1"/>
      <c r="AG42" s="1"/>
      <c r="AH42" s="10"/>
    </row>
    <row r="43" spans="1:34" ht="16.95" customHeight="1" x14ac:dyDescent="0.3">
      <c r="A43" s="17" t="s">
        <v>20</v>
      </c>
      <c r="B43" s="4" t="s">
        <v>22</v>
      </c>
      <c r="C43" s="4" t="s">
        <v>21</v>
      </c>
      <c r="D43" s="12" t="s">
        <v>65</v>
      </c>
      <c r="E43" s="4"/>
      <c r="F43" s="4">
        <v>35</v>
      </c>
      <c r="G43" s="4">
        <v>30</v>
      </c>
      <c r="H43" s="4" t="s">
        <v>21</v>
      </c>
      <c r="I43" s="4">
        <v>3</v>
      </c>
      <c r="J43" s="4">
        <v>3</v>
      </c>
      <c r="K43" s="4"/>
      <c r="L43" s="4"/>
      <c r="M43" s="4">
        <v>3</v>
      </c>
      <c r="N43" s="4">
        <v>3</v>
      </c>
      <c r="O43" s="4">
        <v>6</v>
      </c>
      <c r="P43" s="4">
        <v>3</v>
      </c>
      <c r="Q43" s="4">
        <v>6</v>
      </c>
      <c r="R43" s="4">
        <v>7</v>
      </c>
      <c r="S43" s="4"/>
      <c r="T43" s="4"/>
      <c r="U43" s="4">
        <v>2</v>
      </c>
      <c r="V43" s="4">
        <v>4</v>
      </c>
      <c r="W43" s="4"/>
      <c r="X43" s="4"/>
      <c r="Y43" s="4"/>
      <c r="Z43" s="4"/>
      <c r="AA43" s="4"/>
      <c r="AB43" s="4"/>
      <c r="AC43" s="4"/>
      <c r="AD43" s="4"/>
      <c r="AE43" s="4"/>
      <c r="AF43" s="4"/>
      <c r="AG43" s="4">
        <v>14</v>
      </c>
      <c r="AH43" s="10">
        <v>14</v>
      </c>
    </row>
    <row r="44" spans="1:34" ht="13.95" customHeight="1" x14ac:dyDescent="0.3">
      <c r="A44" s="17" t="s">
        <v>137</v>
      </c>
      <c r="B44" s="4" t="s">
        <v>22</v>
      </c>
      <c r="C44" s="4" t="s">
        <v>22</v>
      </c>
      <c r="D44" s="12" t="s">
        <v>66</v>
      </c>
      <c r="E44" s="4"/>
      <c r="F44" s="4">
        <v>0</v>
      </c>
      <c r="G44" s="4">
        <v>5</v>
      </c>
      <c r="H44" s="4" t="s">
        <v>21</v>
      </c>
      <c r="I44" s="4">
        <v>1</v>
      </c>
      <c r="J44" s="4">
        <v>1</v>
      </c>
      <c r="K44" s="4">
        <v>4</v>
      </c>
      <c r="L44" s="4">
        <v>3</v>
      </c>
      <c r="M44" s="4">
        <v>5</v>
      </c>
      <c r="N44" s="4">
        <v>4</v>
      </c>
      <c r="O44" s="4"/>
      <c r="P44" s="4"/>
      <c r="Q44" s="4">
        <v>36</v>
      </c>
      <c r="R44" s="4">
        <v>23</v>
      </c>
      <c r="S44" s="4"/>
      <c r="T44" s="4"/>
      <c r="U44" s="4"/>
      <c r="V44" s="4"/>
      <c r="W44" s="4"/>
      <c r="X44" s="4"/>
      <c r="Y44" s="4"/>
      <c r="Z44" s="4"/>
      <c r="AA44" s="4"/>
      <c r="AB44" s="4"/>
      <c r="AC44" s="4"/>
      <c r="AD44" s="4"/>
      <c r="AE44" s="4"/>
      <c r="AF44" s="4"/>
      <c r="AG44" s="4">
        <v>36</v>
      </c>
      <c r="AH44" s="10">
        <v>23</v>
      </c>
    </row>
    <row r="45" spans="1:34" ht="18.45" customHeight="1" x14ac:dyDescent="0.3">
      <c r="A45" s="17" t="s">
        <v>138</v>
      </c>
      <c r="B45" s="4" t="s">
        <v>22</v>
      </c>
      <c r="C45" s="4" t="s">
        <v>22</v>
      </c>
      <c r="D45" s="12" t="s">
        <v>64</v>
      </c>
      <c r="E45" s="4"/>
      <c r="F45" s="4">
        <v>25</v>
      </c>
      <c r="G45" s="4">
        <v>30</v>
      </c>
      <c r="H45" s="4" t="s">
        <v>21</v>
      </c>
      <c r="I45" s="4">
        <v>5</v>
      </c>
      <c r="J45" s="4">
        <v>6</v>
      </c>
      <c r="K45" s="4">
        <v>2</v>
      </c>
      <c r="L45" s="4">
        <v>3</v>
      </c>
      <c r="M45" s="4">
        <v>7</v>
      </c>
      <c r="N45" s="4">
        <v>9</v>
      </c>
      <c r="O45" s="4"/>
      <c r="P45" s="4"/>
      <c r="Q45" s="4">
        <v>59</v>
      </c>
      <c r="R45" s="4">
        <v>62</v>
      </c>
      <c r="S45" s="4">
        <v>32</v>
      </c>
      <c r="T45" s="4">
        <v>49</v>
      </c>
      <c r="U45" s="4">
        <v>2</v>
      </c>
      <c r="V45" s="4">
        <v>3</v>
      </c>
      <c r="W45" s="4"/>
      <c r="X45" s="4"/>
      <c r="Y45" s="4"/>
      <c r="Z45" s="4"/>
      <c r="AA45" s="4"/>
      <c r="AB45" s="4"/>
      <c r="AC45" s="4"/>
      <c r="AD45" s="4"/>
      <c r="AE45" s="4"/>
      <c r="AF45" s="4">
        <v>1</v>
      </c>
      <c r="AG45" s="4">
        <v>93</v>
      </c>
      <c r="AH45" s="10">
        <v>115</v>
      </c>
    </row>
    <row r="46" spans="1:34" x14ac:dyDescent="0.3">
      <c r="A46" s="9" t="s">
        <v>28</v>
      </c>
      <c r="B46" s="10"/>
      <c r="C46" s="10"/>
      <c r="D46" s="10"/>
      <c r="E46" s="10"/>
      <c r="F46" s="10">
        <f>SUBTOTAL(109,Table1[HESA Numbers 2017/18])</f>
        <v>1315</v>
      </c>
      <c r="G46" s="10" t="s">
        <v>118</v>
      </c>
      <c r="H46" s="10"/>
      <c r="I46" s="10">
        <f>SUBTOTAL(109,Table1[F/T Staff 2018/9])</f>
        <v>87</v>
      </c>
      <c r="J46" s="10">
        <f>SUBTOTAL(109,Table1[F/T Staff 2019/20])</f>
        <v>116</v>
      </c>
      <c r="K46" s="10">
        <f>SUBTOTAL(109,Table1[P/T Staff 2018/9])</f>
        <v>26</v>
      </c>
      <c r="L46" s="10">
        <f>SUBTOTAL(109,Table1[P/T Staff 2019/20])</f>
        <v>37</v>
      </c>
      <c r="M46" s="10">
        <f>SUBTOTAL(109,Table1[Staff Total 2018/19])</f>
        <v>113</v>
      </c>
      <c r="N46" s="10" t="s">
        <v>117</v>
      </c>
      <c r="O46" s="10">
        <f>SUBTOTAL(109,Table1[F/T UG Single H 2018/19])</f>
        <v>272</v>
      </c>
      <c r="P46" s="10">
        <f>SUBTOTAL(109,Table1[F/T UG Single H 2019/20])</f>
        <v>286</v>
      </c>
      <c r="Q46" s="10">
        <f>SUBTOTAL(109,Table1[F/T UG Dual H 2018/2019])</f>
        <v>738</v>
      </c>
      <c r="R46" s="10">
        <f>SUBTOTAL(109,Table1[F/T UG Dual H 2019/20])</f>
        <v>618</v>
      </c>
      <c r="S46" s="10">
        <f>SUBTOTAL(109,Table1[F/T Taught PG 2018/19])</f>
        <v>369</v>
      </c>
      <c r="T46" s="10">
        <f>SUBTOTAL(109,Table1[F/T Taught PG 2019/2020])</f>
        <v>436</v>
      </c>
      <c r="U46" s="10">
        <f>SUBTOTAL(109,Table1[F/T PhD 2018/19])</f>
        <v>140</v>
      </c>
      <c r="V46" s="10">
        <f>SUBTOTAL(109,Table1[F/T PhD 2019/20])</f>
        <v>169</v>
      </c>
      <c r="W46" s="10"/>
      <c r="X46" s="10"/>
      <c r="Y46" s="10">
        <f>SUBTOTAL(109,Table1[P/T UG Single H2 2018/19])</f>
        <v>1</v>
      </c>
      <c r="Z46" s="10">
        <f>SUBTOTAL(109,Table1[P/T UG Single H2 2019/20])</f>
        <v>0</v>
      </c>
      <c r="AA46" s="10">
        <f>SUBTOTAL(109,Table1[P/T Dual H 2018/19])</f>
        <v>1</v>
      </c>
      <c r="AB46" s="10">
        <f>SUBTOTAL(109,Table1[P/T Dual H 2019/20])</f>
        <v>2</v>
      </c>
      <c r="AC46" s="10">
        <f>SUBTOTAL(109,Table1[P/T Taught PG 2018/19])</f>
        <v>13</v>
      </c>
      <c r="AD46" s="10">
        <f>SUBTOTAL(109,Table1[P/T Taught PG 2019/20])</f>
        <v>13</v>
      </c>
      <c r="AE46" s="10">
        <f>SUBTOTAL(109,Table1[P/T PhD 2018/19])</f>
        <v>13</v>
      </c>
      <c r="AF46" s="10">
        <f>SUBTOTAL(109,Table1[P/T PhD 2019/20])</f>
        <v>9</v>
      </c>
      <c r="AG46" s="10">
        <f>SUBTOTAL(109,Table1[Total Students 2018/19])</f>
        <v>1524</v>
      </c>
      <c r="AH46" s="10">
        <f>SUM(AH2:AH45)</f>
        <v>1434</v>
      </c>
    </row>
    <row r="55" spans="33:33" x14ac:dyDescent="0.3">
      <c r="AG55" s="14"/>
    </row>
  </sheetData>
  <phoneticPr fontId="2" type="noConversion"/>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Dugdale</dc:creator>
  <cp:lastModifiedBy>tma</cp:lastModifiedBy>
  <dcterms:created xsi:type="dcterms:W3CDTF">2019-04-09T15:25:15Z</dcterms:created>
  <dcterms:modified xsi:type="dcterms:W3CDTF">2020-09-28T13:57:15Z</dcterms:modified>
</cp:coreProperties>
</file>